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autoCompressPictures="0"/>
  <xr:revisionPtr revIDLastSave="0" documentId="8_{34F3E9E7-C958-48A5-8AFD-ABA5E82323F3}" xr6:coauthVersionLast="47" xr6:coauthVersionMax="47" xr10:uidLastSave="{00000000-0000-0000-0000-000000000000}"/>
  <bookViews>
    <workbookView xWindow="-120" yWindow="-120" windowWidth="20730" windowHeight="11160" xr2:uid="{00000000-000D-0000-FFFF-FFFF00000000}"/>
  </bookViews>
  <sheets>
    <sheet name="CONTRIBUZIONE ACCADEMICA" sheetId="1" r:id="rId1"/>
  </sheets>
  <definedNames>
    <definedName name="_xlnm._FilterDatabase" localSheetId="0" hidden="1">'CONTRIBUZIONE ACCADEMICA'!$B$20:$C$28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2" i="1" l="1"/>
  <c r="J32" i="1" s="1"/>
  <c r="I22" i="1"/>
  <c r="O28" i="1"/>
  <c r="I28" i="1" s="1"/>
  <c r="O27" i="1"/>
  <c r="I27" i="1" s="1"/>
  <c r="O26" i="1"/>
  <c r="I26" i="1" s="1"/>
  <c r="O25" i="1"/>
  <c r="I25" i="1" s="1"/>
  <c r="O24" i="1"/>
  <c r="I24" i="1" s="1"/>
  <c r="O23" i="1"/>
  <c r="I23" i="1" s="1"/>
  <c r="O22" i="1"/>
  <c r="O21" i="1"/>
  <c r="I21" i="1" s="1"/>
</calcChain>
</file>

<file path=xl/sharedStrings.xml><?xml version="1.0" encoding="utf-8"?>
<sst xmlns="http://schemas.openxmlformats.org/spreadsheetml/2006/main" count="43" uniqueCount="35">
  <si>
    <t>ISEE</t>
  </si>
  <si>
    <t>FASCIA</t>
  </si>
  <si>
    <t>REQUISITO B</t>
  </si>
  <si>
    <t>REQUISITO C</t>
  </si>
  <si>
    <t>CORSI DI LAUREA A CONTRIBUZIONE DIFFERENZIATA</t>
  </si>
  <si>
    <t>ISEE PER FASCIA</t>
  </si>
  <si>
    <t>I</t>
  </si>
  <si>
    <t>II</t>
  </si>
  <si>
    <t>III</t>
  </si>
  <si>
    <t>IV</t>
  </si>
  <si>
    <t>V</t>
  </si>
  <si>
    <t>Per procedere con l’elaborazione dei dati, bisogna riportare l’importo esatto del proprio indicatore della situazione economica equivalente nella colonna ISEE corrispondente alla fascia di appartenenza in base all’intervallo indicato ed inserire una “ x ” nella cella del requisito in possesso.</t>
  </si>
  <si>
    <t>Si precisa che:</t>
  </si>
  <si>
    <t>da 13.001 € a 20.000 €</t>
  </si>
  <si>
    <t>da 30.001 € a 40.000 €</t>
  </si>
  <si>
    <t>oltre 40.000 €</t>
  </si>
  <si>
    <t>NON IN POSSESSO DI ISEE</t>
  </si>
  <si>
    <r>
      <t>ü</t>
    </r>
    <r>
      <rPr>
        <sz val="12"/>
        <color rgb="FF000000"/>
        <rFont val="Times New Roman"/>
        <family val="1"/>
      </rPr>
      <t>   gli studenti aventi la cittadinanza di Stati non appartenenti all'Unione europea, e non residenti in Italia, per i quali risulti inapplicabile il calcolo dell'</t>
    </r>
    <r>
      <rPr>
        <b/>
        <sz val="12"/>
        <color rgb="FF000000"/>
        <rFont val="Times New Roman"/>
        <family val="1"/>
      </rPr>
      <t>ISEE per le prestazioni per il diritto allo studio universitario</t>
    </r>
    <r>
      <rPr>
        <sz val="12"/>
        <color rgb="FF000000"/>
        <rFont val="Times New Roman"/>
        <family val="1"/>
      </rPr>
      <t xml:space="preserve"> (art. 1 comma 261), e gli studenti italiani che non presentano l'</t>
    </r>
    <r>
      <rPr>
        <b/>
        <sz val="12"/>
        <color rgb="FF000000"/>
        <rFont val="Times New Roman"/>
        <family val="1"/>
      </rPr>
      <t>ISEE per le prestazioni per il diritto allo studio universitario</t>
    </r>
    <r>
      <rPr>
        <sz val="12"/>
        <color rgb="FF000000"/>
        <rFont val="Times New Roman"/>
        <family val="1"/>
      </rPr>
      <t xml:space="preserve"> sono collocati d'ufficio in ultima fascia; per il calcolo del contributo onnicomprensivo annuale basta inserire (parallelamente alla verifica del possesso dei requisiti </t>
    </r>
    <r>
      <rPr>
        <b/>
        <sz val="12"/>
        <color rgb="FF000000"/>
        <rFont val="Times New Roman"/>
        <family val="1"/>
      </rPr>
      <t>B</t>
    </r>
    <r>
      <rPr>
        <sz val="12"/>
        <color rgb="FF000000"/>
        <rFont val="Times New Roman"/>
        <family val="1"/>
      </rPr>
      <t xml:space="preserve"> e </t>
    </r>
    <r>
      <rPr>
        <b/>
        <sz val="12"/>
        <color rgb="FF000000"/>
        <rFont val="Times New Roman"/>
        <family val="1"/>
      </rPr>
      <t>C</t>
    </r>
    <r>
      <rPr>
        <sz val="12"/>
        <color rgb="FF000000"/>
        <rFont val="Times New Roman"/>
        <family val="1"/>
      </rPr>
      <t xml:space="preserve">, e della iscrizione o meno ad un </t>
    </r>
    <r>
      <rPr>
        <b/>
        <sz val="12"/>
        <color rgb="FF000000"/>
        <rFont val="Times New Roman"/>
        <family val="1"/>
      </rPr>
      <t>corso di laurea a contribuzione differenziata</t>
    </r>
    <r>
      <rPr>
        <sz val="12"/>
        <color rgb="FF000000"/>
        <rFont val="Times New Roman"/>
        <family val="1"/>
      </rPr>
      <t>) una " x " nella colonna "</t>
    </r>
    <r>
      <rPr>
        <u/>
        <sz val="12"/>
        <color rgb="FF000000"/>
        <rFont val="Times New Roman"/>
        <family val="1"/>
      </rPr>
      <t>NON IN POSSESSO DI ISEE</t>
    </r>
    <r>
      <rPr>
        <sz val="12"/>
        <color rgb="FF000000"/>
        <rFont val="Times New Roman"/>
        <family val="1"/>
      </rPr>
      <t xml:space="preserve">". </t>
    </r>
  </si>
  <si>
    <t>DIPLOMA ACCADEMICO DI I E DI II LIVELLO</t>
  </si>
  <si>
    <r>
      <t xml:space="preserve">In attuazione dei commi 252 - 267 dell'art. 1 della legge di bilancio n. 232 del 11 dicembre 2016, inerenti le norme sulla contribuzione studentesca universitaria, si riporta di seguita una utile tabella per il conteggio del </t>
    </r>
    <r>
      <rPr>
        <b/>
        <sz val="12"/>
        <color rgb="FF000000"/>
        <rFont val="Times New Roman"/>
        <family val="1"/>
      </rPr>
      <t>CONTRIBUTO ONNICOMPRENSIVO ANNUALE</t>
    </r>
    <r>
      <rPr>
        <sz val="12"/>
        <color rgb="FF000000"/>
        <rFont val="Times New Roman"/>
        <family val="1"/>
      </rPr>
      <t>.</t>
    </r>
  </si>
  <si>
    <t>da 20.001 € a 22.000 €</t>
  </si>
  <si>
    <t>da 22.001 € a 24.000 €</t>
  </si>
  <si>
    <t>da 24.001 € a 26.000 €</t>
  </si>
  <si>
    <t>da 26.001 € a 28.000 €</t>
  </si>
  <si>
    <t>da 28.001 € a 30.000 €</t>
  </si>
  <si>
    <t>ISCRIZIONE PRIMO ANNO ACCADEMICO</t>
  </si>
  <si>
    <t>da 0 € a 13.000 €</t>
  </si>
  <si>
    <r>
      <t xml:space="preserve">
</t>
    </r>
    <r>
      <rPr>
        <b/>
        <sz val="13"/>
        <color rgb="FF002060"/>
        <rFont val="Times New Roman"/>
        <family val="1"/>
      </rPr>
      <t>Ministero dell’Università e della Ricerca</t>
    </r>
    <r>
      <rPr>
        <sz val="11"/>
        <color rgb="FF002060"/>
        <rFont val="Calibri"/>
        <family val="2"/>
        <scheme val="minor"/>
      </rPr>
      <t xml:space="preserve">
</t>
    </r>
    <r>
      <rPr>
        <sz val="12"/>
        <color rgb="FF002060"/>
        <rFont val="Times New Roman"/>
        <family val="1"/>
      </rPr>
      <t xml:space="preserve">Alta Formazione Artistica, Musicale e Coreutica
</t>
    </r>
    <r>
      <rPr>
        <b/>
        <sz val="14"/>
        <color rgb="FF002060"/>
        <rFont val="Times New Roman"/>
        <family val="1"/>
      </rPr>
      <t>Conservatorio di Musica “Luca Marenzio” - Brescia</t>
    </r>
    <r>
      <rPr>
        <sz val="11"/>
        <color theme="1"/>
        <rFont val="Calibri"/>
        <family val="2"/>
        <scheme val="minor"/>
      </rPr>
      <t xml:space="preserve">
</t>
    </r>
  </si>
  <si>
    <r>
      <rPr>
        <sz val="12"/>
        <color rgb="FF000000"/>
        <rFont val="Wingdings"/>
        <charset val="2"/>
      </rPr>
      <t>ü</t>
    </r>
    <r>
      <rPr>
        <sz val="14"/>
        <color rgb="FF000000"/>
        <rFont val="Times New Roman"/>
        <family val="1"/>
      </rPr>
      <t xml:space="preserve">   </t>
    </r>
    <r>
      <rPr>
        <sz val="12"/>
        <color rgb="FF000000"/>
        <rFont val="Times New Roman"/>
        <family val="1"/>
      </rPr>
      <t>nel caso di iscrizione al primo anno accademico, sono esonerati dal pagamento del contributo onnicomprensivo annuale gli studenti che appartengono a un nucleo familiare il cui Indicatore della situazione economica equivalente (ISEE), calcolato secondo le modalità previste dall'articolo 8 del regolamento di cui al decreto del Presidente del Consiglio dei ministri 5 dicembre 2013, n. 159, nonche' dall'articolo 2-sexies del decreto-legge 29 marzo 2016, n. 42, convertito, con modificazioni, dalla legge 26 maggio 2016, n. 89 (ISEE per le prestazioni per il diritto allo studio universitario), è inferiore o eguale a 13.000 euro (art. 1 commi 255.a) - 256); gli studenti</t>
    </r>
    <r>
      <rPr>
        <b/>
        <sz val="12"/>
        <color rgb="FF000000"/>
        <rFont val="Times New Roman"/>
        <family val="1"/>
      </rPr>
      <t xml:space="preserve"> neo ammessi</t>
    </r>
    <r>
      <rPr>
        <sz val="12"/>
        <color rgb="FF000000"/>
        <rFont val="Times New Roman"/>
        <family val="1"/>
      </rPr>
      <t xml:space="preserve"> aventi un ISEE per le prestazioni per il diritto allo studio universitario superiore a 13.000 euro soddisfano </t>
    </r>
    <r>
      <rPr>
        <b/>
        <sz val="12"/>
        <rFont val="Times New Roman"/>
        <family val="1"/>
      </rPr>
      <t>esclusivamente</t>
    </r>
    <r>
      <rPr>
        <sz val="12"/>
        <rFont val="Times New Roman"/>
        <family val="1"/>
      </rPr>
      <t xml:space="preserve"> i requisiti</t>
    </r>
    <r>
      <rPr>
        <b/>
        <sz val="12"/>
        <rFont val="Times New Roman"/>
        <family val="1"/>
      </rPr>
      <t xml:space="preserve"> </t>
    </r>
    <r>
      <rPr>
        <sz val="12"/>
        <rFont val="Times New Roman"/>
        <family val="1"/>
      </rPr>
      <t>di cui al comma 255 lettera a) e lettera b) dell'art.1 della legge di bilancio n. 232 del 11 novembre 2016 (ovvero l'ISEE e l'iscrizione al primo anno accademico);</t>
    </r>
  </si>
  <si>
    <r>
      <t>ü</t>
    </r>
    <r>
      <rPr>
        <sz val="7"/>
        <color rgb="FF000000"/>
        <rFont val="Times New Roman"/>
        <family val="1"/>
      </rPr>
      <t xml:space="preserve">  </t>
    </r>
    <r>
      <rPr>
        <sz val="12"/>
        <color rgb="FF000000"/>
        <rFont val="Times New Roman"/>
        <family val="1"/>
      </rPr>
      <t xml:space="preserve">sono in possesso del requisito </t>
    </r>
    <r>
      <rPr>
        <b/>
        <u/>
        <sz val="12"/>
        <color rgb="FF000000"/>
        <rFont val="Times New Roman"/>
        <family val="1"/>
      </rPr>
      <t>B</t>
    </r>
    <r>
      <rPr>
        <sz val="12"/>
        <color rgb="FF000000"/>
        <rFont val="Times New Roman"/>
        <family val="1"/>
      </rPr>
      <t xml:space="preserve"> gli studenti che "sono iscritti all’università di appartenenza da un numero di anni accademici inferiore o uguale alla durata normale del corso di studio, aumentata di uno (art. 1 comma 255, lettera </t>
    </r>
    <r>
      <rPr>
        <i/>
        <sz val="12"/>
        <color rgb="FF000000"/>
        <rFont val="Times New Roman"/>
        <family val="1"/>
      </rPr>
      <t>b)</t>
    </r>
    <r>
      <rPr>
        <sz val="12"/>
        <color rgb="FF000000"/>
        <rFont val="Times New Roman"/>
        <family val="1"/>
      </rPr>
      <t xml:space="preserve">);                                                                                            </t>
    </r>
    <r>
      <rPr>
        <b/>
        <u/>
        <sz val="12"/>
        <color rgb="FFFF0000"/>
        <rFont val="Times New Roman"/>
        <family val="1"/>
      </rPr>
      <t>N.B.</t>
    </r>
    <r>
      <rPr>
        <sz val="12"/>
        <color rgb="FF000000"/>
        <rFont val="Times New Roman"/>
        <family val="1"/>
      </rPr>
      <t>: coloro che NON sono in possesso di tale requisito sono gli studenti che si iscrivono al 2^ anno Fuori Corso e successivi.</t>
    </r>
  </si>
  <si>
    <r>
      <t>Per quanto concerne l'esonero totale o parziale del contributo onnicomprensivo annuale a decorrere dall'a.a.</t>
    </r>
    <r>
      <rPr>
        <b/>
        <sz val="12"/>
        <color rgb="FF000000"/>
        <rFont val="Times New Roman"/>
        <family val="1"/>
      </rPr>
      <t xml:space="preserve"> 2021/2022 </t>
    </r>
    <r>
      <rPr>
        <sz val="12"/>
        <color rgb="FF000000"/>
        <rFont val="Times New Roman"/>
        <family val="1"/>
      </rPr>
      <t xml:space="preserve">vengono altresì applicate le ulteriori misure previste dal Decreto Ministeriale 1016 del 04 agosto 2021, in particolare:                                                                                                                  </t>
    </r>
    <r>
      <rPr>
        <b/>
        <sz val="12"/>
        <color rgb="FF000000"/>
        <rFont val="Times New Roman"/>
        <family val="1"/>
      </rPr>
      <t>a)</t>
    </r>
    <r>
      <rPr>
        <sz val="12"/>
        <color rgb="FF000000"/>
        <rFont val="Times New Roman"/>
        <family val="1"/>
      </rPr>
      <t xml:space="preserve"> esonero totale dal contributo onnicomprensivo annuale degli studenti che appartengono a un nucleo familiare il cui Indicatore della situazione economica equivalente (ISEE), calcolato secondo le modalità previste dall'articolo 8 del regolamento di cui al dPCM 5 dicembre 2013, n. 159, nonché dall'articolo 2-sexies del decreto-legge 29 marzo 2016, n. 42, convertito con modificazioni dalla legge 26 maggio 2016, n. 89, sia non superiore a 22.000 euro, in possesso dei restanti requisiti previsti dall’art. 1, commi 255 e 256, della legge n. 232/2016;                                                                                                                                                                                       </t>
    </r>
    <r>
      <rPr>
        <b/>
        <sz val="12"/>
        <color rgb="FF000000"/>
        <rFont val="Times New Roman"/>
        <family val="1"/>
      </rPr>
      <t xml:space="preserve">                                                                                                                                                                           b)</t>
    </r>
    <r>
      <rPr>
        <sz val="12"/>
        <color rgb="FF000000"/>
        <rFont val="Times New Roman"/>
        <family val="1"/>
      </rPr>
      <t xml:space="preserve"> incremento dell’entità dell’esonero parziale dal contributo onnicomprensivo annuale degli studenti che appartengono a un nucleo familiare con ISEE, calcolato con le medesime modalità di cui alla lett. a), superiore a 22.000 euro e non superiore a 30.000 euro, in possesso dei restanti requisiti previsti dall’art. 1, comma 257, della legge n. 232/2016, graduando in misura decrescente la percentuale di riduzione rispetto all’importo massimo del predetto contributo, ordinariamente dovuto ai sensi della l. n. 232/2016, socondo quanto indicato all'art. 1 punto b) del D. M. 1016/2021.</t>
    </r>
  </si>
  <si>
    <r>
      <t>In attuazione di quanto previsto dal D.M. 1016/2021 il contributo onnicomprensivo annuale sarà indicato nella colonna "</t>
    </r>
    <r>
      <rPr>
        <b/>
        <sz val="12"/>
        <color rgb="FF000000"/>
        <rFont val="Times New Roman"/>
        <family val="1"/>
      </rPr>
      <t>CONTRIBUTO ONNICOMPRENSIVO ANNUALE AI SENSI DEL D.M. 1016/2021</t>
    </r>
    <r>
      <rPr>
        <sz val="12"/>
        <color rgb="FF000000"/>
        <rFont val="Times New Roman"/>
        <family val="1"/>
      </rPr>
      <t xml:space="preserve">". </t>
    </r>
  </si>
  <si>
    <t>CONTRIBUTO ONNICOMPRENSIVO ANNUALE ai sensi del D.M. 1016/2021</t>
  </si>
  <si>
    <r>
      <t>ü</t>
    </r>
    <r>
      <rPr>
        <sz val="7"/>
        <color rgb="FF000000"/>
        <rFont val="Times New Roman"/>
        <family val="1"/>
      </rPr>
      <t xml:space="preserve">  </t>
    </r>
    <r>
      <rPr>
        <sz val="12"/>
        <color rgb="FF000000"/>
        <rFont val="Times New Roman"/>
        <family val="1"/>
      </rPr>
      <t xml:space="preserve">sono in possesso del requisito </t>
    </r>
    <r>
      <rPr>
        <b/>
        <u/>
        <sz val="12"/>
        <color rgb="FF000000"/>
        <rFont val="Times New Roman"/>
        <family val="1"/>
      </rPr>
      <t>C</t>
    </r>
    <r>
      <rPr>
        <sz val="12"/>
        <color rgb="FF000000"/>
        <rFont val="Times New Roman"/>
        <family val="1"/>
      </rPr>
      <t xml:space="preserve"> gli studenti che "nel caso di iscrizione al secondo anno accademico abbiano conseguito, entro la data del 10 agosto del primo anno, almeno 10 crediti formativi universitari; nel caso di iscrizione ad anni accademici successivi al secondo abbiano conseguito, nei dodici mesi antecedenti la data del 10 agosto precedente (da intendersi: 10 agosto dell’anno solare in corso) la relativa iscrizione, almeno 25 crediti formativi (art. 1 comma 255, lettera </t>
    </r>
    <r>
      <rPr>
        <i/>
        <sz val="12"/>
        <color rgb="FF000000"/>
        <rFont val="Times New Roman"/>
        <family val="1"/>
      </rPr>
      <t>c)</t>
    </r>
    <r>
      <rPr>
        <sz val="12"/>
        <color rgb="FF000000"/>
        <rFont val="Times New Roman"/>
        <family val="1"/>
      </rPr>
      <t>);</t>
    </r>
  </si>
  <si>
    <r>
      <t>ü</t>
    </r>
    <r>
      <rPr>
        <sz val="12"/>
        <color rgb="FF000000"/>
        <rFont val="Times New Roman"/>
        <family val="1"/>
      </rPr>
      <t xml:space="preserve">  i </t>
    </r>
    <r>
      <rPr>
        <b/>
        <sz val="12"/>
        <color rgb="FF000000"/>
        <rFont val="Times New Roman"/>
        <family val="1"/>
      </rPr>
      <t>corsi di laurea a contribuzione differenziata</t>
    </r>
    <r>
      <rPr>
        <sz val="12"/>
        <color rgb="FF000000"/>
        <rFont val="Times New Roman"/>
        <family val="1"/>
      </rPr>
      <t xml:space="preserve"> sono i corsi di: </t>
    </r>
    <r>
      <rPr>
        <i/>
        <sz val="12"/>
        <color rgb="FF000000"/>
        <rFont val="Times New Roman"/>
        <family val="1"/>
      </rPr>
      <t>Canto</t>
    </r>
    <r>
      <rPr>
        <sz val="12"/>
        <color rgb="FF000000"/>
        <rFont val="Times New Roman"/>
        <family val="1"/>
      </rPr>
      <t xml:space="preserve">, </t>
    </r>
    <r>
      <rPr>
        <i/>
        <sz val="12"/>
        <color rgb="FF000000"/>
        <rFont val="Times New Roman"/>
        <family val="1"/>
      </rPr>
      <t>Contrabbasso, Corno, Direzione d'Orchestra, Fagotto,</t>
    </r>
    <r>
      <rPr>
        <sz val="12"/>
        <color rgb="FF000000"/>
        <rFont val="Times New Roman"/>
        <family val="1"/>
      </rPr>
      <t xml:space="preserve"> </t>
    </r>
    <r>
      <rPr>
        <i/>
        <sz val="12"/>
        <color rgb="FF000000"/>
        <rFont val="Times New Roman"/>
        <family val="1"/>
      </rPr>
      <t>Musica vocale da camera, Oboe,</t>
    </r>
    <r>
      <rPr>
        <sz val="12"/>
        <color rgb="FF000000"/>
        <rFont val="Times New Roman"/>
        <family val="1"/>
      </rPr>
      <t xml:space="preserve"> </t>
    </r>
    <r>
      <rPr>
        <i/>
        <sz val="12"/>
        <color rgb="FF000000"/>
        <rFont val="Times New Roman"/>
        <family val="1"/>
      </rPr>
      <t xml:space="preserve">Viola e Viola da Gamba.                                                                                                                                                             </t>
    </r>
    <r>
      <rPr>
        <sz val="12"/>
        <color rgb="FF000000"/>
        <rFont val="Times New Roman"/>
        <family val="1"/>
      </rPr>
      <t xml:space="preserve">Al fine del conteggio del Contributo onnicomprensivo annuale, gli studenti iscritti a tali corsi dovranno inserire nella cella corrispondente alla loro fascia contributiva:                                                                                                                                                                                                                                                                           la lettera " </t>
    </r>
    <r>
      <rPr>
        <b/>
        <sz val="12"/>
        <color rgb="FF000000"/>
        <rFont val="Times New Roman"/>
        <family val="1"/>
      </rPr>
      <t>a</t>
    </r>
    <r>
      <rPr>
        <sz val="12"/>
        <color rgb="FF000000"/>
        <rFont val="Times New Roman"/>
        <family val="1"/>
      </rPr>
      <t xml:space="preserve"> " per i corsi accademici di Contrabbasso, Corno, Fagotto, Oboe, Viola e Viola da Gamba; la lettera " </t>
    </r>
    <r>
      <rPr>
        <b/>
        <sz val="12"/>
        <color rgb="FF000000"/>
        <rFont val="Times New Roman"/>
        <family val="1"/>
      </rPr>
      <t xml:space="preserve">b </t>
    </r>
    <r>
      <rPr>
        <sz val="12"/>
        <color rgb="FF000000"/>
        <rFont val="Times New Roman"/>
        <family val="1"/>
      </rPr>
      <t>" per i corsi accademici di Canto, Direzione d'Orchestra e Musica Vocale da Camera;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</si>
</sst>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_-&quot;€&quot;\ * #,##0.00_-;\-&quot;€&quot;\ * #,##0.00_-;_-&quot;€&quot;\ * &quot;-&quot;??_-;_-@_-"/>
    <numFmt numFmtId="166" formatCode="&quot;€&quot;\ #,##0.00"/>
  </numFmts>
  <fonts count="25">
    <font>
      <sz val="11"/>
      <color theme="1"/>
      <name val="Calibri"/>
      <family val="2"/>
      <scheme val="minor"/>
    </font>
    <font>
      <b/>
      <sz val="14"/>
      <color theme="0"/>
      <name val="Adobe Fangsong Std R"/>
      <family val="1"/>
      <charset val="128"/>
    </font>
    <font>
      <sz val="12"/>
      <color theme="1"/>
      <name val="Adobe Fangsong Std R"/>
      <family val="1"/>
      <charset val="128"/>
    </font>
    <font>
      <u/>
      <sz val="11"/>
      <color theme="10"/>
      <name val="Calibri"/>
      <family val="2"/>
      <scheme val="minor"/>
    </font>
    <font>
      <u/>
      <sz val="11"/>
      <color theme="11"/>
      <name val="Calibri"/>
      <family val="2"/>
      <scheme val="minor"/>
    </font>
    <font>
      <b/>
      <sz val="13"/>
      <color rgb="FF002060"/>
      <name val="Times New Roman"/>
      <family val="1"/>
    </font>
    <font>
      <sz val="11"/>
      <color rgb="FF002060"/>
      <name val="Calibri"/>
      <family val="2"/>
      <scheme val="minor"/>
    </font>
    <font>
      <sz val="12"/>
      <color rgb="FF002060"/>
      <name val="Times New Roman"/>
      <family val="1"/>
    </font>
    <font>
      <b/>
      <sz val="14"/>
      <color rgb="FF002060"/>
      <name val="Times New Roman"/>
      <family val="1"/>
    </font>
    <font>
      <sz val="12"/>
      <color rgb="FF000000"/>
      <name val="Times New Roman"/>
      <family val="1"/>
    </font>
    <font>
      <sz val="12"/>
      <color rgb="FF000000"/>
      <name val="Wingdings"/>
      <charset val="2"/>
    </font>
    <font>
      <sz val="7"/>
      <color rgb="FF000000"/>
      <name val="Times New Roman"/>
      <family val="1"/>
    </font>
    <font>
      <b/>
      <sz val="12"/>
      <color rgb="FF000000"/>
      <name val="Times New Roman"/>
      <family val="1"/>
    </font>
    <font>
      <i/>
      <sz val="12"/>
      <color rgb="FF000000"/>
      <name val="Times New Roman"/>
      <family val="1"/>
    </font>
    <font>
      <sz val="11"/>
      <color rgb="FF000000"/>
      <name val="Wingdings"/>
      <charset val="2"/>
    </font>
    <font>
      <b/>
      <u/>
      <sz val="12"/>
      <color rgb="FF000000"/>
      <name val="Times New Roman"/>
      <family val="1"/>
    </font>
    <font>
      <b/>
      <sz val="20"/>
      <color theme="1"/>
      <name val="Times New Roman"/>
      <family val="1"/>
    </font>
    <font>
      <sz val="14"/>
      <color rgb="FF000000"/>
      <name val="Wingdings"/>
      <charset val="2"/>
    </font>
    <font>
      <sz val="14"/>
      <color rgb="FF000000"/>
      <name val="Times New Roman"/>
      <family val="1"/>
    </font>
    <font>
      <u/>
      <sz val="12"/>
      <color rgb="FF000000"/>
      <name val="Times New Roman"/>
      <family val="1"/>
    </font>
    <font>
      <b/>
      <u/>
      <sz val="12"/>
      <color rgb="FFFF0000"/>
      <name val="Times New Roman"/>
      <family val="1"/>
    </font>
    <font>
      <b/>
      <sz val="12"/>
      <name val="Times New Roman"/>
      <family val="1"/>
    </font>
    <font>
      <sz val="12"/>
      <name val="Times New Roman"/>
      <family val="1"/>
    </font>
    <font>
      <sz val="8"/>
      <name val="Calibri"/>
      <family val="2"/>
      <scheme val="minor"/>
    </font>
    <font>
      <sz val="11"/>
      <color theme="0"/>
      <name val="Calibri"/>
      <family val="2"/>
      <scheme val="minor"/>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7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vertical="center"/>
    </xf>
    <xf numFmtId="0" fontId="2" fillId="0" borderId="0" xfId="0" applyFont="1" applyAlignment="1">
      <alignment horizontal="left" vertical="center"/>
    </xf>
    <xf numFmtId="0" fontId="0" fillId="0" borderId="0" xfId="0" applyAlignment="1"/>
    <xf numFmtId="0" fontId="1" fillId="2" borderId="1" xfId="0" applyFont="1" applyFill="1" applyBorder="1" applyAlignment="1">
      <alignment horizontal="center" vertical="center" wrapText="1"/>
    </xf>
    <xf numFmtId="0" fontId="9" fillId="0" borderId="0" xfId="0" applyFont="1" applyAlignment="1">
      <alignment horizontal="justify"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0" xfId="0" applyFont="1" applyBorder="1" applyAlignment="1">
      <alignment vertical="center"/>
    </xf>
    <xf numFmtId="0" fontId="2" fillId="0" borderId="6" xfId="0" applyFont="1" applyBorder="1" applyAlignment="1">
      <alignment horizontal="center" vertical="center"/>
    </xf>
    <xf numFmtId="0" fontId="2" fillId="0" borderId="2" xfId="0" applyFont="1" applyBorder="1" applyAlignment="1">
      <alignment vertical="center"/>
    </xf>
    <xf numFmtId="0" fontId="1" fillId="2" borderId="7" xfId="0" applyFont="1" applyFill="1" applyBorder="1" applyAlignment="1">
      <alignment horizontal="center" vertical="center" wrapText="1"/>
    </xf>
    <xf numFmtId="164" fontId="2" fillId="0" borderId="7" xfId="0" applyNumberFormat="1" applyFont="1" applyBorder="1" applyAlignment="1">
      <alignment vertical="center"/>
    </xf>
    <xf numFmtId="164" fontId="2" fillId="0" borderId="8" xfId="0" applyNumberFormat="1" applyFont="1" applyBorder="1" applyAlignment="1">
      <alignment vertical="center"/>
    </xf>
    <xf numFmtId="0" fontId="14" fillId="0" borderId="2" xfId="0" applyFont="1" applyBorder="1" applyAlignment="1">
      <alignment horizontal="justify" vertical="center" wrapText="1"/>
    </xf>
    <xf numFmtId="0" fontId="0" fillId="0" borderId="2" xfId="0" applyBorder="1" applyAlignment="1">
      <alignment wrapText="1"/>
    </xf>
    <xf numFmtId="0" fontId="1" fillId="0" borderId="0" xfId="0" applyFont="1" applyFill="1" applyBorder="1" applyAlignment="1">
      <alignment horizontal="center" vertical="center" wrapText="1"/>
    </xf>
    <xf numFmtId="164" fontId="2" fillId="0" borderId="0" xfId="0" applyNumberFormat="1" applyFont="1" applyFill="1" applyBorder="1" applyAlignment="1">
      <alignment vertical="center"/>
    </xf>
    <xf numFmtId="0" fontId="1" fillId="2" borderId="9" xfId="0" applyFont="1" applyFill="1" applyBorder="1" applyAlignment="1">
      <alignment horizontal="center" vertical="center" wrapText="1"/>
    </xf>
    <xf numFmtId="164" fontId="2" fillId="0" borderId="10" xfId="0" applyNumberFormat="1" applyFont="1" applyBorder="1" applyAlignment="1">
      <alignment vertical="center"/>
    </xf>
    <xf numFmtId="164" fontId="2" fillId="0" borderId="1" xfId="0" applyNumberFormat="1" applyFont="1" applyBorder="1" applyAlignment="1">
      <alignment vertical="center"/>
    </xf>
    <xf numFmtId="0" fontId="24" fillId="0" borderId="0" xfId="0" applyFont="1"/>
    <xf numFmtId="0" fontId="14" fillId="0" borderId="4" xfId="0" applyFont="1" applyBorder="1" applyAlignment="1">
      <alignment horizontal="justify" vertical="center" wrapText="1"/>
    </xf>
    <xf numFmtId="0" fontId="0" fillId="0" borderId="4" xfId="0" applyBorder="1" applyAlignment="1">
      <alignment wrapText="1"/>
    </xf>
    <xf numFmtId="0" fontId="16"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7" fillId="0" borderId="0" xfId="0" applyFont="1" applyAlignment="1">
      <alignment horizontal="left" vertical="center" wrapText="1"/>
    </xf>
    <xf numFmtId="0" fontId="10" fillId="0" borderId="0" xfId="0" applyFont="1" applyBorder="1" applyAlignment="1">
      <alignment horizontal="left"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2" fillId="0" borderId="5" xfId="0" applyFont="1" applyBorder="1" applyAlignment="1">
      <alignment horizontal="center" vertical="center"/>
    </xf>
    <xf numFmtId="165" fontId="2" fillId="0" borderId="4" xfId="0" applyNumberFormat="1" applyFont="1" applyBorder="1" applyAlignment="1" applyProtection="1">
      <alignment horizontal="right" vertical="center"/>
      <protection locked="0"/>
    </xf>
    <xf numFmtId="0" fontId="2" fillId="0" borderId="4" xfId="0" applyFont="1" applyBorder="1" applyAlignment="1" applyProtection="1">
      <alignment horizontal="center" vertical="center"/>
      <protection locked="0"/>
    </xf>
    <xf numFmtId="165" fontId="2" fillId="0" borderId="0" xfId="0" applyNumberFormat="1" applyFont="1" applyAlignment="1" applyProtection="1">
      <alignment horizontal="right" vertical="center"/>
      <protection locked="0"/>
    </xf>
    <xf numFmtId="166" fontId="2" fillId="0" borderId="0" xfId="0" applyNumberFormat="1" applyFont="1" applyAlignment="1" applyProtection="1">
      <alignment horizontal="center" vertical="center"/>
      <protection locked="0"/>
    </xf>
    <xf numFmtId="165" fontId="2" fillId="0" borderId="2" xfId="0" applyNumberFormat="1" applyFont="1" applyBorder="1" applyAlignment="1" applyProtection="1">
      <alignment horizontal="right" vertical="center"/>
      <protection locked="0"/>
    </xf>
    <xf numFmtId="166" fontId="2" fillId="0" borderId="2"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cellXfs>
  <cellStyles count="79">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1141589</xdr:colOff>
      <xdr:row>1</xdr:row>
      <xdr:rowOff>50094</xdr:rowOff>
    </xdr:from>
    <xdr:to>
      <xdr:col>6</xdr:col>
      <xdr:colOff>252590</xdr:colOff>
      <xdr:row>1</xdr:row>
      <xdr:rowOff>549905</xdr:rowOff>
    </xdr:to>
    <xdr:pic>
      <xdr:nvPicPr>
        <xdr:cNvPr id="2" name="Immagine 1" descr="LOGO MIUR.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61489" y="240594"/>
          <a:ext cx="457201" cy="49981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O32"/>
  <sheetViews>
    <sheetView tabSelected="1" topLeftCell="A21" zoomScale="75" zoomScaleNormal="75" zoomScalePageLayoutView="75" workbookViewId="0">
      <selection activeCell="D21" sqref="D21"/>
    </sheetView>
  </sheetViews>
  <sheetFormatPr defaultColWidth="8.85546875" defaultRowHeight="15"/>
  <cols>
    <col min="1" max="1" width="6.140625" customWidth="1"/>
    <col min="2" max="2" width="19.140625" customWidth="1"/>
    <col min="3" max="3" width="34.140625" customWidth="1"/>
    <col min="4" max="4" width="19" customWidth="1"/>
    <col min="5" max="5" width="23.85546875" bestFit="1" customWidth="1"/>
    <col min="6" max="6" width="20.140625" bestFit="1" customWidth="1"/>
    <col min="7" max="7" width="30" customWidth="1"/>
    <col min="8" max="8" width="26" customWidth="1"/>
    <col min="9" max="11" width="31.42578125" customWidth="1"/>
  </cols>
  <sheetData>
    <row r="2" spans="2:10" ht="44.1" customHeight="1">
      <c r="B2" s="27"/>
      <c r="C2" s="27"/>
      <c r="D2" s="27"/>
      <c r="E2" s="27"/>
      <c r="F2" s="27"/>
      <c r="G2" s="27"/>
      <c r="H2" s="27"/>
      <c r="I2" s="27"/>
      <c r="J2" s="27"/>
    </row>
    <row r="3" spans="2:10" ht="36.75" customHeight="1">
      <c r="B3" s="26" t="s">
        <v>27</v>
      </c>
      <c r="C3" s="26"/>
      <c r="D3" s="26"/>
      <c r="E3" s="26"/>
      <c r="F3" s="26"/>
      <c r="G3" s="26"/>
      <c r="H3" s="26"/>
      <c r="I3" s="26"/>
      <c r="J3" s="26"/>
    </row>
    <row r="4" spans="2:10" ht="32.1" customHeight="1">
      <c r="B4" s="26"/>
      <c r="C4" s="26"/>
      <c r="D4" s="26"/>
      <c r="E4" s="26"/>
      <c r="F4" s="26"/>
      <c r="G4" s="26"/>
      <c r="H4" s="26"/>
      <c r="I4" s="26"/>
      <c r="J4" s="26"/>
    </row>
    <row r="6" spans="2:10" ht="25.5">
      <c r="B6" s="25" t="s">
        <v>18</v>
      </c>
      <c r="C6" s="25"/>
      <c r="D6" s="25"/>
      <c r="E6" s="25"/>
      <c r="F6" s="25"/>
      <c r="G6" s="25"/>
      <c r="H6" s="25"/>
      <c r="I6" s="25"/>
      <c r="J6" s="25"/>
    </row>
    <row r="8" spans="2:10" ht="37.5" customHeight="1">
      <c r="B8" s="28" t="s">
        <v>19</v>
      </c>
      <c r="C8" s="28"/>
      <c r="D8" s="28"/>
      <c r="E8" s="28"/>
      <c r="F8" s="28"/>
      <c r="G8" s="28"/>
      <c r="H8" s="28"/>
      <c r="I8" s="28"/>
      <c r="J8" s="28"/>
    </row>
    <row r="9" spans="2:10" ht="37.5" customHeight="1">
      <c r="B9" s="28" t="s">
        <v>11</v>
      </c>
      <c r="C9" s="28"/>
      <c r="D9" s="28"/>
      <c r="E9" s="28"/>
      <c r="F9" s="28"/>
      <c r="G9" s="28"/>
      <c r="H9" s="28"/>
      <c r="I9" s="28"/>
      <c r="J9" s="28"/>
    </row>
    <row r="10" spans="2:10" ht="21.75" customHeight="1">
      <c r="B10" s="5" t="s">
        <v>12</v>
      </c>
    </row>
    <row r="11" spans="2:10" ht="37.5" customHeight="1">
      <c r="B11" s="29" t="s">
        <v>29</v>
      </c>
      <c r="C11" s="29"/>
      <c r="D11" s="29"/>
      <c r="E11" s="29"/>
      <c r="F11" s="29"/>
      <c r="G11" s="29"/>
      <c r="H11" s="29"/>
      <c r="I11" s="29"/>
      <c r="J11" s="29"/>
    </row>
    <row r="12" spans="2:10" ht="53.25" customHeight="1">
      <c r="B12" s="29" t="s">
        <v>33</v>
      </c>
      <c r="C12" s="29"/>
      <c r="D12" s="29"/>
      <c r="E12" s="29"/>
      <c r="F12" s="29"/>
      <c r="G12" s="29"/>
      <c r="H12" s="29"/>
      <c r="I12" s="29"/>
      <c r="J12" s="29"/>
    </row>
    <row r="13" spans="2:10" ht="62.1" customHeight="1">
      <c r="B13" s="29" t="s">
        <v>34</v>
      </c>
      <c r="C13" s="29"/>
      <c r="D13" s="29"/>
      <c r="E13" s="29"/>
      <c r="F13" s="29"/>
      <c r="G13" s="29"/>
      <c r="H13" s="29"/>
      <c r="I13" s="29"/>
      <c r="J13" s="29"/>
    </row>
    <row r="14" spans="2:10" ht="82.5" customHeight="1">
      <c r="B14" s="30" t="s">
        <v>28</v>
      </c>
      <c r="C14" s="30"/>
      <c r="D14" s="30"/>
      <c r="E14" s="30"/>
      <c r="F14" s="30"/>
      <c r="G14" s="30"/>
      <c r="H14" s="30"/>
      <c r="I14" s="30"/>
      <c r="J14" s="30"/>
    </row>
    <row r="15" spans="2:10" ht="60" customHeight="1">
      <c r="B15" s="31" t="s">
        <v>17</v>
      </c>
      <c r="C15" s="31"/>
      <c r="D15" s="31"/>
      <c r="E15" s="31"/>
      <c r="F15" s="31"/>
      <c r="G15" s="31"/>
      <c r="H15" s="31"/>
      <c r="I15" s="31"/>
      <c r="J15" s="31"/>
    </row>
    <row r="16" spans="2:10" ht="119.25" customHeight="1">
      <c r="B16" s="32" t="s">
        <v>30</v>
      </c>
      <c r="C16" s="33"/>
      <c r="D16" s="33"/>
      <c r="E16" s="33"/>
      <c r="F16" s="33"/>
      <c r="G16" s="33"/>
      <c r="H16" s="33"/>
      <c r="I16" s="33"/>
      <c r="J16" s="33"/>
    </row>
    <row r="17" spans="1:15" ht="39" customHeight="1">
      <c r="B17" s="34" t="s">
        <v>31</v>
      </c>
      <c r="C17" s="34"/>
      <c r="D17" s="34"/>
      <c r="E17" s="34"/>
      <c r="F17" s="34"/>
      <c r="G17" s="34"/>
      <c r="H17" s="34"/>
      <c r="I17" s="34"/>
      <c r="J17" s="34"/>
    </row>
    <row r="18" spans="1:15">
      <c r="A18" s="3"/>
      <c r="B18" s="23"/>
      <c r="C18" s="24"/>
      <c r="D18" s="24"/>
      <c r="E18" s="24"/>
      <c r="F18" s="24"/>
      <c r="G18" s="24"/>
      <c r="H18" s="24"/>
      <c r="I18" s="24"/>
    </row>
    <row r="19" spans="1:15">
      <c r="A19" s="3"/>
      <c r="B19" s="15"/>
      <c r="C19" s="16"/>
      <c r="D19" s="16"/>
      <c r="E19" s="16"/>
      <c r="F19" s="16"/>
      <c r="G19" s="16"/>
      <c r="H19" s="16"/>
      <c r="I19" s="16"/>
    </row>
    <row r="20" spans="1:15" ht="78">
      <c r="A20" s="3"/>
      <c r="B20" s="1" t="s">
        <v>1</v>
      </c>
      <c r="C20" s="1" t="s">
        <v>5</v>
      </c>
      <c r="D20" s="1" t="s">
        <v>0</v>
      </c>
      <c r="E20" s="1" t="s">
        <v>2</v>
      </c>
      <c r="F20" s="1" t="s">
        <v>3</v>
      </c>
      <c r="G20" s="4" t="s">
        <v>4</v>
      </c>
      <c r="H20" s="19" t="s">
        <v>25</v>
      </c>
      <c r="I20" s="12" t="s">
        <v>32</v>
      </c>
      <c r="J20" s="17"/>
    </row>
    <row r="21" spans="1:15" ht="29.1" customHeight="1">
      <c r="A21" s="3"/>
      <c r="B21" s="6" t="s">
        <v>6</v>
      </c>
      <c r="C21" s="7" t="s">
        <v>26</v>
      </c>
      <c r="D21" s="36"/>
      <c r="E21" s="37"/>
      <c r="F21" s="37"/>
      <c r="G21" s="37"/>
      <c r="H21" s="37"/>
      <c r="I21" s="13">
        <f>O21</f>
        <v>2340</v>
      </c>
      <c r="J21" s="18"/>
      <c r="O21" s="22">
        <f>IF(AND(E21="x",F21="x",G21="a"),0,IF(AND(E21="x",F21="x",G21="b"),0,IF(AND(E21="x",F21="x"),0,IF(AND(E21="x",H21="x"),0,IF(E21="x",200,IF(F21="x",200,IF(G21="a",1840,IF(G21="b",2640,IF(H21="x",0,2340)))))))))</f>
        <v>2340</v>
      </c>
    </row>
    <row r="22" spans="1:15" ht="29.1" customHeight="1">
      <c r="A22" s="2"/>
      <c r="B22" s="8" t="s">
        <v>7</v>
      </c>
      <c r="C22" s="9" t="s">
        <v>13</v>
      </c>
      <c r="D22" s="38"/>
      <c r="E22" s="39"/>
      <c r="F22" s="39"/>
      <c r="G22" s="39"/>
      <c r="H22" s="39"/>
      <c r="I22" s="14">
        <f>IF(AND(E22="x",F22="x",G22="a"),0,IF(AND(E22="x",F22="x",G22="b"),0,IF(AND(E22="x",F22="x"),0,IF(AND(E22="x",H22="x"),0,IF(E22="x",MAXA(((D22-13000)*0.07)+((D22-13000)*0.07)*0.5,200),IF(F22="x",MAXA(((D22-13000)*0.07)+((D22-13000)*0.07)*0.5,200),IF(G22="a",1840,IF(G22="b",2640,IF(H22="x",0,2340)))))))))</f>
        <v>2340</v>
      </c>
      <c r="J22" s="18"/>
      <c r="O22" s="22">
        <f>IF(AND(E22="x",F22="x",G22="a"),(D22-13000)*0.07,IF(AND(E22="x",F22="x",G22="b"),(D22-13000)*0.07,IF(AND(E22="x",F22="x",H22="x"),MAXA(((D22-13000)*0.07)+((D22-13000)*0.07)*0.5,200),IF(AND(E22="x",F22="x"),(D22-13000)*0.07,IF(E22="x",MAXA(((D22-13000)*0.07)+((D22-13000)*0.07)*0.5,200),IF(H22="x",MAXA(((D22-13000)*0.07)+((D22-13000)*0.07)*0.5,200),IF(F22="x",MAXA(((D22-13000)*0.07)+((D22-13000)*0.07)*0.5,200),IF(G22="a",1840,IF(G22="b",2640,2340)))))))))</f>
        <v>2340</v>
      </c>
    </row>
    <row r="23" spans="1:15" ht="29.1" customHeight="1">
      <c r="A23" s="2"/>
      <c r="B23" s="35" t="s">
        <v>8</v>
      </c>
      <c r="C23" s="9" t="s">
        <v>20</v>
      </c>
      <c r="D23" s="38"/>
      <c r="E23" s="39"/>
      <c r="F23" s="39"/>
      <c r="G23" s="39"/>
      <c r="H23" s="39"/>
      <c r="I23" s="14">
        <f>IF(AND(E23="x",F23="x",G23="a"),0,IF(AND(E23="x",F23="x",G23="b"),0,IF(AND(E23="x",F23="x"),0,IF(AND(E23="x",H23="x"),0,IF(AND(H23="x"),0,O23)))))</f>
        <v>2340</v>
      </c>
      <c r="J23" s="18"/>
      <c r="O23" s="22">
        <f>IF(AND(E23="x",F23="x",G23="a"),(D23-20000)*0.035+490,IF(AND(E23="x",F23="x",G23="b"),(D23-20000)*0.07+490,IF(AND(E23="x",F23="x",H23="x"),MAXA(((D23-20000)*0.07+490)+((D23-20000)*0.07+490)*0.5,735),IF(AND(E23="x",F23="x"),(D23-20000)*0.07+490,IF(AND(E23="x",H23="x"),MAXA(((D23-20000)*0.07+490)+((D23-20000)*0.07+490)*0.5,735),IF(E23="x",MAXA(((D23-20000)*0.07+490)+((D23-20000)*0.07+490)*0.5,735),IF(F23="x",((D23-20000)*0.07+490)+((D23-20000)*0.07+490)*0.5,IF(H23="x",MAXA(((D23-20000)*0.07+490)+((D23-20000)*0.07+490)*0.5,735),IF(G23="a",1840,IF(G23="b",2640,2340))))))))))</f>
        <v>2340</v>
      </c>
    </row>
    <row r="24" spans="1:15" ht="29.1" customHeight="1">
      <c r="A24" s="2"/>
      <c r="B24" s="35"/>
      <c r="C24" s="9" t="s">
        <v>21</v>
      </c>
      <c r="D24" s="38"/>
      <c r="E24" s="39"/>
      <c r="F24" s="39"/>
      <c r="G24" s="39"/>
      <c r="H24" s="39"/>
      <c r="I24" s="14">
        <f>IF(AND(E24="x",F24="x"),O24-(O24*80%),O24)</f>
        <v>2340</v>
      </c>
      <c r="J24" s="18"/>
      <c r="O24" s="22">
        <f>IF(AND(E24="x",F24="x",G24="a"),(D24-20000)*0.035+490,IF(AND(E24="x",F24="x",G24="b"),(D24-20000)*0.07+490,IF(AND(E24="x",F24="x",H24="x"),MAXA(((D24-20000)*0.07+490)+((D24-20000)*0.07+490)*0.5,735),IF(AND(E24="x",F24="x"),(D24-20000)*0.07+490,IF(AND(E24="x",H24="x"),MAXA(((D24-20000)*0.07+490)+((D24-20000)*0.07+490)*0.5,735),IF(E24="x",MAXA(((D24-20000)*0.07+490)+((D24-20000)*0.07+490)*0.5,735),IF(F24="x",((D24-20000)*0.07+490)+((D24-20000)*0.07+490)*0.5,IF(H24="x",MAXA(((D24-20000)*0.07+490)+((D24-20000)*0.07+490)*0.5,735),IF(G24="a",1840,IF(G24="b",2640,2340))))))))))</f>
        <v>2340</v>
      </c>
    </row>
    <row r="25" spans="1:15" ht="29.1" customHeight="1">
      <c r="A25" s="2"/>
      <c r="B25" s="35"/>
      <c r="C25" s="9" t="s">
        <v>22</v>
      </c>
      <c r="D25" s="38"/>
      <c r="E25" s="39"/>
      <c r="F25" s="39"/>
      <c r="G25" s="39"/>
      <c r="H25" s="39"/>
      <c r="I25" s="14">
        <f>IF(AND(E25="x",F25="x"),O25-(O25*50%),O25)</f>
        <v>2340</v>
      </c>
      <c r="J25" s="18"/>
      <c r="O25" s="22">
        <f>IF(AND(E25="x",F25="x",G25="a"),(D25-20000)*0.035+490,IF(AND(E25="x",F25="x",G25="b"),(D25-20000)*0.07+490,IF(AND(E25="x",F25="x",H25="x"),MAXA(((D25-20000)*0.07+490)+((D25-20000)*0.07+490)*0.5,735),IF(AND(E25="x",F25="x"),(D25-20000)*0.07+490,IF(AND(E25="x",H25="x"),MAXA(((D25-20000)*0.07+490)+((D25-20000)*0.07+490)*0.5,735),IF(E25="x",MAXA(((D25-20000)*0.07+490)+((D25-20000)*0.07+490)*0.5,735),IF(F25="x",((D25-20000)*0.07+490)+((D25-20000)*0.07+490)*0.5,IF(H25="x",MAXA(((D25-20000)*0.07+490)+((D25-20000)*0.07+490)*0.5,735),IF(G25="a",1840,IF(G25="b",2640,2340))))))))))</f>
        <v>2340</v>
      </c>
    </row>
    <row r="26" spans="1:15" ht="29.1" customHeight="1">
      <c r="A26" s="2"/>
      <c r="B26" s="35"/>
      <c r="C26" s="9" t="s">
        <v>23</v>
      </c>
      <c r="D26" s="38"/>
      <c r="E26" s="39"/>
      <c r="F26" s="39"/>
      <c r="G26" s="39"/>
      <c r="H26" s="39"/>
      <c r="I26" s="14">
        <f>IF(AND(E26="x",F26="x"),O26-(O26*25%),O26)</f>
        <v>2340</v>
      </c>
      <c r="J26" s="18"/>
      <c r="O26" s="22">
        <f>IF(AND(E26="x",F26="x",G26="a"),(D26-20000)*0.035+490,IF(AND(E26="x",F26="x",G26="b"),(D26-20000)*0.07+490,IF(AND(E26="x",F26="x",H26="x"),MAXA(((D26-20000)*0.07+490)+((D26-20000)*0.07+490)*0.5,735),IF(AND(E26="x",F26="x"),(D26-20000)*0.07+490,IF(AND(E26="x",H26="x"),MAXA(((D26-20000)*0.07+490)+((D26-20000)*0.07+490)*0.5,735),IF(E26="x",MAXA(((D26-20000)*0.07+490)+((D26-20000)*0.07+490)*0.5,735),IF(F26="x",((D26-20000)*0.07+490)+((D26-20000)*0.07+490)*0.5,IF(H26="x",MAXA(((D26-20000)*0.07+490)+((D26-20000)*0.07+490)*0.5,735),IF(G26="a",1840,IF(G26="b",2640,2340))))))))))</f>
        <v>2340</v>
      </c>
    </row>
    <row r="27" spans="1:15" ht="29.1" customHeight="1">
      <c r="A27" s="2"/>
      <c r="B27" s="35"/>
      <c r="C27" s="9" t="s">
        <v>24</v>
      </c>
      <c r="D27" s="38"/>
      <c r="E27" s="39"/>
      <c r="F27" s="39"/>
      <c r="G27" s="39"/>
      <c r="H27" s="39"/>
      <c r="I27" s="14">
        <f>IF(AND(E27="x",F27="x"),O27-(O27*10%),O27)</f>
        <v>2340</v>
      </c>
      <c r="J27" s="18"/>
      <c r="O27" s="22">
        <f>IF(AND(E27="x",F27="x",G27="a"),(D27-20000)*0.035+490,IF(AND(E27="x",F27="x",G27="b"),(D27-20000)*0.07+490,IF(AND(E27="x",F27="x",H27="x"),MAXA(((D27-20000)*0.07+490)+((D27-20000)*0.07+490)*0.5,735),IF(AND(E27="x",F27="x"),(D27-20000)*0.07+490,IF(AND(E27="x",H27="x"),MAXA(((D27-20000)*0.07+490)+((D27-20000)*0.07+490)*0.5,735),IF(E27="x",MAXA(((D27-20000)*0.07+490)+((D27-20000)*0.07+490)*0.5,735),IF(F27="x",((D27-20000)*0.07+490)+((D27-20000)*0.07+490)*0.5,IF(H27="x",MAXA(((D27-20000)*0.07+490)+((D27-20000)*0.07+490)*0.5,735),IF(G27="a",1840,IF(G27="b",2640,2340))))))))))</f>
        <v>2340</v>
      </c>
    </row>
    <row r="28" spans="1:15" ht="29.1" customHeight="1">
      <c r="A28" s="2"/>
      <c r="B28" s="10" t="s">
        <v>9</v>
      </c>
      <c r="C28" s="11" t="s">
        <v>14</v>
      </c>
      <c r="D28" s="40"/>
      <c r="E28" s="41"/>
      <c r="F28" s="41"/>
      <c r="G28" s="41"/>
      <c r="H28" s="41"/>
      <c r="I28" s="20">
        <f>O28</f>
        <v>2925</v>
      </c>
      <c r="J28" s="18"/>
      <c r="O28" s="22">
        <f>IF(AND(E28="x",F28="x",G28="a"),(D28-30000)*0.025+840,IF(AND(E28="x",F28="x",G28="b"),(D28-30000)*0.07+1190,IF(AND(E28="x",F28="x",H28="x"),MAXA(((D28-30000)*0.04+1190)+((D28-30000)*0.04+1190)*0.4,1785),IF(AND(E28="x",F28="x"),(D28-30000)*0.04+1190,IF(AND(E28="x",H28="x"),MAXA(((D28-30000)*0.04+1190)+((D28-30000)*0.04+1190)*0.4,1785),IF(E28="x",MAXA(((D28-30000)*0.04+1190)+((D28-30000)*0.04+1190)*0.4,1785),IF(H28="x",MAXA(((D28-30000)*0.04+1190)+((D28-30000)*0.04+1190)*0.4,1785),IF(F28="x",((D28-30000)*0.04+1190)+((D28-30000)*0.04+1190)*0.4,2925))))))))</f>
        <v>2925</v>
      </c>
    </row>
    <row r="29" spans="1:15">
      <c r="O29" s="22"/>
    </row>
    <row r="30" spans="1:15">
      <c r="O30" s="22"/>
    </row>
    <row r="31" spans="1:15" ht="78.75" customHeight="1">
      <c r="B31" s="1" t="s">
        <v>1</v>
      </c>
      <c r="C31" s="1" t="s">
        <v>5</v>
      </c>
      <c r="D31" s="1" t="s">
        <v>0</v>
      </c>
      <c r="E31" s="1" t="s">
        <v>2</v>
      </c>
      <c r="F31" s="1" t="s">
        <v>3</v>
      </c>
      <c r="G31" s="4" t="s">
        <v>4</v>
      </c>
      <c r="H31" s="4" t="s">
        <v>25</v>
      </c>
      <c r="I31" s="19" t="s">
        <v>16</v>
      </c>
      <c r="J31" s="12" t="s">
        <v>32</v>
      </c>
      <c r="K31" s="17"/>
      <c r="O31" s="22"/>
    </row>
    <row r="32" spans="1:15" ht="30" customHeight="1">
      <c r="B32" s="10" t="s">
        <v>10</v>
      </c>
      <c r="C32" s="11" t="s">
        <v>15</v>
      </c>
      <c r="D32" s="40"/>
      <c r="E32" s="41"/>
      <c r="F32" s="41"/>
      <c r="G32" s="42"/>
      <c r="H32" s="42"/>
      <c r="I32" s="42"/>
      <c r="J32" s="21">
        <f>O32</f>
        <v>2925</v>
      </c>
      <c r="K32" s="18"/>
      <c r="O32" s="22">
        <f>IF(AND(E32="x",F32="x",G32="a",I32="x"),1840,IF(AND(E32="x",F32="x",G32="b",I32="x"),2640,IF(AND(D32&gt;70000,E32="x",F32="x",G32="a"),1840,IF(AND(D32&gt;70000,E32="x",F32="x",G32="b"),2640,IF(AND(E32="x",F32="x",G32="a"),MINA((D32-40000)*0.025+1090,1840),IF(AND(E32="x",F32="x",G32="b"),MINA((D32-40000)*0.035+1890,2640),IF(AND(E32="x",F32="x",I32="x"),2340,IF(AND(D32&gt;70000,E32="x",F32="x"),2340,IF(AND(D32&gt;70000,E32="x",H32="x"),2925,IF(AND(F32="x",I32="x"),2925,IF(AND(E32="x",I32="x"),2925,IF(AND(E32="x",F32="x",H32="x"),MAXA(((D32-40000)*0.025+1590)+((D32-40000)*0.025+1590)*0.25,2226),IF(AND(E32="x",F32="x"),MINA((D32-40000)*0.025+1590,2340), IF(AND(F32="x",I32="x"),2925,IF(AND(E32="x",I32="x"),2925,IF(AND(G32="a",I32="x"),2925,IF(AND(G32="b",I32="x"),2925,IF(AND(H32="x",I32="x"),2925,IF(AND(E32="x",H32="x"),MAXA(((D32-40000)*0.025+1590)+((D32-40000)*0.025+1590)*0.25,2226),IF(AND(D32&gt;70000,E32="x"),2925,IF(AND(D32&gt;70000,F32="x"),2925,IF(AND(D32&gt;70000,H32="x"),2925,IF(E32="x",MAXA(((D32-40000)*0.025+1590)+((D32-40000)*0.025+1590)*0.25,2226),IF(H32="x",MAXA(((D32-40000)*0.025+1590)+((D32-40000)*0.025+1590)*0.25,2226),IF(F32="x",MINA(((D32-40000)*0.025+1590)+((D32-40000)*0.025+1590)*0.25,2925),IF(I32="x",2925,2925))))))))))))))))))))))))))</f>
        <v>2925</v>
      </c>
    </row>
  </sheetData>
  <sheetProtection algorithmName="SHA-512" hashValue="opY8eX4lzZSdoY/+QVfRMhS7FbUHiy7vi5Kpy7Ykn9NhAhUSetb6M55kU4nVCjF+mMdutIwZbueHvrcw9mPnpw==" saltValue="38/n/f+28OExx7+5a8qtGQ==" spinCount="100000" sheet="1" objects="1" scenarios="1" selectLockedCells="1"/>
  <mergeCells count="13">
    <mergeCell ref="B16:J16"/>
    <mergeCell ref="B17:J17"/>
    <mergeCell ref="B23:B27"/>
    <mergeCell ref="B11:J11"/>
    <mergeCell ref="B12:J12"/>
    <mergeCell ref="B13:J13"/>
    <mergeCell ref="B14:J14"/>
    <mergeCell ref="B15:J15"/>
    <mergeCell ref="B6:J6"/>
    <mergeCell ref="B3:J4"/>
    <mergeCell ref="B2:J2"/>
    <mergeCell ref="B8:J8"/>
    <mergeCell ref="B9:J9"/>
  </mergeCells>
  <phoneticPr fontId="23" type="noConversion"/>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CONTRIBUZIONE ACCADEMICA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2022-07-11T10:29:09Z</dcterms:modified>
</cp:coreProperties>
</file>