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055" windowWidth="20115" windowHeight="6015"/>
  </bookViews>
  <sheets>
    <sheet name="riassuntivo" sheetId="1" r:id="rId1"/>
    <sheet name="calendario" sheetId="2" r:id="rId2"/>
    <sheet name="Foglio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calcPr calcId="145621"/>
</workbook>
</file>

<file path=xl/calcChain.xml><?xml version="1.0" encoding="utf-8"?>
<calcChain xmlns="http://schemas.openxmlformats.org/spreadsheetml/2006/main">
  <c r="AA45" i="1" l="1"/>
  <c r="X45" i="1"/>
  <c r="U45" i="1"/>
  <c r="T45" i="1"/>
  <c r="S55" i="1"/>
  <c r="S54" i="1"/>
  <c r="S53" i="1"/>
  <c r="Q53" i="1"/>
  <c r="R53" i="1"/>
  <c r="Q54" i="1"/>
  <c r="R54" i="1"/>
  <c r="Q55" i="1"/>
  <c r="R55" i="1"/>
  <c r="P40" i="1"/>
  <c r="P26" i="1" l="1"/>
  <c r="Q26" i="1" s="1"/>
  <c r="Q27" i="1"/>
  <c r="R27" i="1"/>
  <c r="S27" i="1" s="1"/>
  <c r="R26" i="1"/>
  <c r="P12" i="1"/>
  <c r="R12" i="1"/>
  <c r="Q13" i="1"/>
  <c r="R13" i="1"/>
  <c r="S13" i="1"/>
  <c r="Q14" i="1"/>
  <c r="R14" i="1"/>
  <c r="S14" i="1" s="1"/>
  <c r="Q15" i="1"/>
  <c r="R15" i="1"/>
  <c r="S15" i="1" s="1"/>
  <c r="Q12" i="1" l="1"/>
  <c r="R25" i="1" l="1"/>
  <c r="P25" i="1"/>
  <c r="Q25" i="1" s="1"/>
  <c r="P24" i="1" l="1"/>
  <c r="O24" i="1"/>
  <c r="N24" i="1"/>
  <c r="M24" i="1"/>
  <c r="L24" i="1"/>
  <c r="K24" i="1"/>
  <c r="J24" i="1"/>
  <c r="R24" i="1" l="1"/>
  <c r="Q24" i="1"/>
  <c r="S24" i="1"/>
  <c r="A4" i="1" l="1"/>
  <c r="A5" i="1" s="1"/>
  <c r="A6" i="1" s="1"/>
  <c r="A7" i="1" s="1"/>
  <c r="A8" i="1" s="1"/>
  <c r="Z74" i="1"/>
  <c r="Q72" i="1"/>
  <c r="R72" i="1"/>
  <c r="S72" i="1" s="1"/>
  <c r="Q73" i="1"/>
  <c r="R73" i="1"/>
  <c r="S73" i="1" s="1"/>
  <c r="X71" i="1"/>
  <c r="P71" i="1"/>
  <c r="T71" i="1" s="1"/>
  <c r="O71" i="1"/>
  <c r="O74" i="1" s="1"/>
  <c r="N71" i="1"/>
  <c r="N74" i="1" s="1"/>
  <c r="M71" i="1"/>
  <c r="M74" i="1" s="1"/>
  <c r="L71" i="1"/>
  <c r="L74" i="1" s="1"/>
  <c r="K71" i="1"/>
  <c r="U71" i="1" s="1"/>
  <c r="U74" i="1" s="1"/>
  <c r="J71" i="1"/>
  <c r="A9" i="1" l="1"/>
  <c r="A10" i="1" s="1"/>
  <c r="A11" i="1" s="1"/>
  <c r="R71" i="1"/>
  <c r="R74" i="1" s="1"/>
  <c r="J74" i="1"/>
  <c r="P74" i="1"/>
  <c r="K74" i="1"/>
  <c r="V71" i="1"/>
  <c r="Y71" i="1" s="1"/>
  <c r="AA71" i="1" s="1"/>
  <c r="T74" i="1"/>
  <c r="V74" i="1" s="1"/>
  <c r="Q71" i="1"/>
  <c r="Q74" i="1" s="1"/>
  <c r="X74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S71" i="1"/>
  <c r="S74" i="1" s="1"/>
  <c r="Y74" i="1"/>
  <c r="AA74" i="1" s="1"/>
  <c r="Z70" i="1" l="1"/>
  <c r="P57" i="1" l="1"/>
  <c r="O57" i="1"/>
  <c r="N57" i="1"/>
  <c r="M57" i="1"/>
  <c r="L57" i="1"/>
  <c r="K57" i="1"/>
  <c r="J57" i="1"/>
  <c r="P23" i="1" l="1"/>
  <c r="O23" i="1"/>
  <c r="N23" i="1"/>
  <c r="M23" i="1"/>
  <c r="L23" i="1"/>
  <c r="K23" i="1"/>
  <c r="J23" i="1"/>
  <c r="R23" i="1" l="1"/>
  <c r="S23" i="1" s="1"/>
  <c r="Q23" i="1"/>
  <c r="P22" i="1"/>
  <c r="O22" i="1"/>
  <c r="N22" i="1"/>
  <c r="M22" i="1"/>
  <c r="L22" i="1"/>
  <c r="K22" i="1"/>
  <c r="J22" i="1"/>
  <c r="R22" i="1" l="1"/>
  <c r="S22" i="1" s="1"/>
  <c r="Q22" i="1"/>
  <c r="R40" i="1" l="1"/>
  <c r="S40" i="1" s="1"/>
  <c r="R41" i="1"/>
  <c r="S41" i="1" s="1"/>
  <c r="R42" i="1"/>
  <c r="S42" i="1" s="1"/>
  <c r="R43" i="1"/>
  <c r="S43" i="1" s="1"/>
  <c r="Q40" i="1"/>
  <c r="Q41" i="1"/>
  <c r="Q42" i="1"/>
  <c r="Q43" i="1"/>
  <c r="U44" i="1" l="1"/>
  <c r="R44" i="1"/>
  <c r="P44" i="1"/>
  <c r="T44" i="1" s="1"/>
  <c r="V44" i="1" s="1"/>
  <c r="Y44" i="1" s="1"/>
  <c r="AA44" i="1" s="1"/>
  <c r="W39" i="1"/>
  <c r="P39" i="1"/>
  <c r="O39" i="1"/>
  <c r="N39" i="1"/>
  <c r="M39" i="1"/>
  <c r="L39" i="1"/>
  <c r="K39" i="1"/>
  <c r="J39" i="1"/>
  <c r="R39" i="1" l="1"/>
  <c r="S39" i="1" s="1"/>
  <c r="Q39" i="1"/>
  <c r="Q44" i="1"/>
  <c r="W38" i="1"/>
  <c r="P38" i="1"/>
  <c r="O38" i="1"/>
  <c r="N38" i="1"/>
  <c r="M38" i="1"/>
  <c r="L38" i="1"/>
  <c r="K38" i="1"/>
  <c r="J38" i="1"/>
  <c r="W21" i="1" l="1"/>
  <c r="P21" i="1"/>
  <c r="O21" i="1"/>
  <c r="N21" i="1"/>
  <c r="M21" i="1"/>
  <c r="L21" i="1"/>
  <c r="K21" i="1"/>
  <c r="J21" i="1"/>
  <c r="W33" i="1" l="1"/>
  <c r="P33" i="1"/>
  <c r="O33" i="1"/>
  <c r="N33" i="1"/>
  <c r="M33" i="1"/>
  <c r="L33" i="1"/>
  <c r="K33" i="1"/>
  <c r="J33" i="1"/>
  <c r="W75" i="1" l="1"/>
  <c r="P75" i="1"/>
  <c r="O75" i="1"/>
  <c r="N75" i="1"/>
  <c r="M75" i="1"/>
  <c r="L75" i="1"/>
  <c r="K75" i="1"/>
  <c r="J75" i="1"/>
  <c r="W69" i="1" l="1"/>
  <c r="P69" i="1"/>
  <c r="O69" i="1"/>
  <c r="N69" i="1"/>
  <c r="M69" i="1"/>
  <c r="L69" i="1"/>
  <c r="K69" i="1"/>
  <c r="J69" i="1"/>
  <c r="W68" i="1" l="1"/>
  <c r="P68" i="1"/>
  <c r="O68" i="1"/>
  <c r="N68" i="1"/>
  <c r="M68" i="1"/>
  <c r="L68" i="1"/>
  <c r="K68" i="1"/>
  <c r="J68" i="1"/>
  <c r="W67" i="1" l="1"/>
  <c r="P67" i="1"/>
  <c r="O67" i="1"/>
  <c r="N67" i="1"/>
  <c r="M67" i="1"/>
  <c r="L67" i="1"/>
  <c r="K67" i="1"/>
  <c r="J67" i="1"/>
  <c r="W56" i="1" l="1"/>
  <c r="X56" i="1" s="1"/>
  <c r="P56" i="1"/>
  <c r="T56" i="1" s="1"/>
  <c r="O56" i="1"/>
  <c r="N56" i="1"/>
  <c r="M56" i="1"/>
  <c r="L56" i="1"/>
  <c r="K56" i="1"/>
  <c r="U56" i="1" s="1"/>
  <c r="J56" i="1"/>
  <c r="V56" i="1" l="1"/>
  <c r="Y56" i="1" s="1"/>
  <c r="AA56" i="1" s="1"/>
  <c r="P51" i="1"/>
  <c r="W50" i="1" l="1"/>
  <c r="P50" i="1"/>
  <c r="O50" i="1"/>
  <c r="N50" i="1"/>
  <c r="M50" i="1"/>
  <c r="L50" i="1"/>
  <c r="K50" i="1"/>
  <c r="J50" i="1"/>
  <c r="W30" i="1" l="1"/>
  <c r="W49" i="1" l="1"/>
  <c r="P49" i="1"/>
  <c r="O49" i="1"/>
  <c r="N49" i="1"/>
  <c r="M49" i="1"/>
  <c r="L49" i="1"/>
  <c r="K49" i="1"/>
  <c r="J49" i="1"/>
  <c r="W48" i="1" l="1"/>
  <c r="P48" i="1"/>
  <c r="O48" i="1"/>
  <c r="N48" i="1"/>
  <c r="M48" i="1"/>
  <c r="L48" i="1"/>
  <c r="K48" i="1"/>
  <c r="J48" i="1"/>
  <c r="W47" i="1" l="1"/>
  <c r="P47" i="1"/>
  <c r="O47" i="1"/>
  <c r="N47" i="1"/>
  <c r="M47" i="1"/>
  <c r="L47" i="1"/>
  <c r="K47" i="1"/>
  <c r="J47" i="1"/>
  <c r="W46" i="1" l="1"/>
  <c r="P46" i="1"/>
  <c r="O46" i="1"/>
  <c r="N46" i="1"/>
  <c r="M46" i="1"/>
  <c r="L46" i="1"/>
  <c r="K46" i="1"/>
  <c r="J46" i="1"/>
  <c r="W45" i="1" l="1"/>
  <c r="P45" i="1"/>
  <c r="O45" i="1"/>
  <c r="N45" i="1"/>
  <c r="M45" i="1"/>
  <c r="L45" i="1"/>
  <c r="K45" i="1"/>
  <c r="J45" i="1"/>
  <c r="P37" i="1" l="1"/>
  <c r="W36" i="1" l="1"/>
  <c r="P36" i="1"/>
  <c r="O36" i="1"/>
  <c r="N36" i="1"/>
  <c r="M36" i="1"/>
  <c r="L36" i="1"/>
  <c r="K36" i="1"/>
  <c r="J36" i="1"/>
  <c r="W35" i="1" l="1"/>
  <c r="P35" i="1"/>
  <c r="O35" i="1"/>
  <c r="N35" i="1"/>
  <c r="M35" i="1"/>
  <c r="L35" i="1"/>
  <c r="K35" i="1"/>
  <c r="J35" i="1"/>
  <c r="W28" i="1" l="1"/>
  <c r="W31" i="1"/>
  <c r="W34" i="1"/>
  <c r="P34" i="1"/>
  <c r="O34" i="1"/>
  <c r="N34" i="1"/>
  <c r="M34" i="1"/>
  <c r="L34" i="1"/>
  <c r="K34" i="1"/>
  <c r="J34" i="1"/>
  <c r="W32" i="1" l="1"/>
  <c r="P32" i="1"/>
  <c r="O32" i="1"/>
  <c r="N32" i="1"/>
  <c r="M32" i="1"/>
  <c r="L32" i="1"/>
  <c r="K32" i="1"/>
  <c r="J32" i="1"/>
  <c r="P31" i="1" l="1"/>
  <c r="O31" i="1"/>
  <c r="N31" i="1"/>
  <c r="M31" i="1"/>
  <c r="L31" i="1"/>
  <c r="K31" i="1"/>
  <c r="J31" i="1"/>
  <c r="P30" i="1" l="1"/>
  <c r="O30" i="1"/>
  <c r="N30" i="1"/>
  <c r="M30" i="1"/>
  <c r="L30" i="1"/>
  <c r="K30" i="1"/>
  <c r="J30" i="1"/>
  <c r="W29" i="1" l="1"/>
  <c r="P29" i="1"/>
  <c r="O29" i="1"/>
  <c r="N29" i="1"/>
  <c r="M29" i="1"/>
  <c r="L29" i="1"/>
  <c r="K29" i="1"/>
  <c r="J29" i="1"/>
  <c r="P28" i="1" l="1"/>
  <c r="O28" i="1"/>
  <c r="N28" i="1"/>
  <c r="M28" i="1"/>
  <c r="L28" i="1"/>
  <c r="K28" i="1"/>
  <c r="J28" i="1"/>
  <c r="P20" i="1" l="1"/>
  <c r="W19" i="1" l="1"/>
  <c r="P19" i="1"/>
  <c r="O19" i="1"/>
  <c r="N19" i="1"/>
  <c r="M19" i="1"/>
  <c r="L19" i="1"/>
  <c r="K19" i="1"/>
  <c r="J19" i="1"/>
  <c r="W18" i="1" l="1"/>
  <c r="P18" i="1"/>
  <c r="O18" i="1"/>
  <c r="N18" i="1"/>
  <c r="M18" i="1"/>
  <c r="L18" i="1"/>
  <c r="K18" i="1"/>
  <c r="J18" i="1"/>
  <c r="W17" i="1" l="1"/>
  <c r="P17" i="1"/>
  <c r="O17" i="1"/>
  <c r="N17" i="1"/>
  <c r="M17" i="1"/>
  <c r="L17" i="1"/>
  <c r="K17" i="1"/>
  <c r="J17" i="1"/>
  <c r="W16" i="1" l="1"/>
  <c r="X16" i="1" s="1"/>
  <c r="P16" i="1"/>
  <c r="T16" i="1" s="1"/>
  <c r="O16" i="1"/>
  <c r="N16" i="1"/>
  <c r="M16" i="1"/>
  <c r="L16" i="1"/>
  <c r="K16" i="1"/>
  <c r="U16" i="1" s="1"/>
  <c r="J16" i="1"/>
  <c r="W11" i="1" l="1"/>
  <c r="P11" i="1"/>
  <c r="O11" i="1"/>
  <c r="N11" i="1"/>
  <c r="M11" i="1"/>
  <c r="L11" i="1"/>
  <c r="K11" i="1"/>
  <c r="J11" i="1"/>
  <c r="W10" i="1" l="1"/>
  <c r="P10" i="1"/>
  <c r="O10" i="1"/>
  <c r="N10" i="1"/>
  <c r="M10" i="1"/>
  <c r="L10" i="1"/>
  <c r="K10" i="1"/>
  <c r="J10" i="1"/>
  <c r="W9" i="1" l="1"/>
  <c r="P9" i="1"/>
  <c r="O9" i="1"/>
  <c r="N9" i="1"/>
  <c r="M9" i="1"/>
  <c r="L9" i="1"/>
  <c r="K9" i="1"/>
  <c r="J9" i="1"/>
  <c r="W8" i="1" l="1"/>
  <c r="P8" i="1"/>
  <c r="O8" i="1"/>
  <c r="N8" i="1"/>
  <c r="M8" i="1"/>
  <c r="L8" i="1"/>
  <c r="K8" i="1"/>
  <c r="J8" i="1"/>
  <c r="W7" i="1" l="1"/>
  <c r="P7" i="1"/>
  <c r="O7" i="1"/>
  <c r="N7" i="1"/>
  <c r="M7" i="1"/>
  <c r="L7" i="1"/>
  <c r="K7" i="1"/>
  <c r="J7" i="1"/>
  <c r="W6" i="1" l="1"/>
  <c r="P6" i="1"/>
  <c r="O6" i="1"/>
  <c r="N6" i="1"/>
  <c r="M6" i="1"/>
  <c r="L6" i="1"/>
  <c r="K6" i="1"/>
  <c r="J6" i="1"/>
  <c r="W5" i="1" l="1"/>
  <c r="P5" i="1"/>
  <c r="O5" i="1"/>
  <c r="N5" i="1"/>
  <c r="M5" i="1"/>
  <c r="L5" i="1"/>
  <c r="K5" i="1"/>
  <c r="J5" i="1"/>
  <c r="W4" i="1" l="1"/>
  <c r="P4" i="1"/>
  <c r="O4" i="1"/>
  <c r="N4" i="1"/>
  <c r="M4" i="1"/>
  <c r="L4" i="1"/>
  <c r="K4" i="1"/>
  <c r="J4" i="1"/>
  <c r="W3" i="1" l="1"/>
  <c r="X3" i="1" s="1"/>
  <c r="N3" i="1"/>
  <c r="M3" i="1"/>
  <c r="L3" i="1"/>
  <c r="J3" i="1"/>
  <c r="K3" i="1" l="1"/>
  <c r="U3" i="1" s="1"/>
  <c r="O3" i="1" l="1"/>
  <c r="P3" i="1" l="1"/>
  <c r="T3" i="1" s="1"/>
  <c r="W63" i="1" l="1"/>
  <c r="P63" i="1"/>
  <c r="O63" i="1"/>
  <c r="N63" i="1"/>
  <c r="M63" i="1"/>
  <c r="L63" i="1"/>
  <c r="K63" i="1"/>
  <c r="J63" i="1"/>
  <c r="W62" i="1" l="1"/>
  <c r="P62" i="1"/>
  <c r="O62" i="1"/>
  <c r="N62" i="1"/>
  <c r="M62" i="1"/>
  <c r="L62" i="1"/>
  <c r="K62" i="1"/>
  <c r="J62" i="1"/>
  <c r="W61" i="1" l="1"/>
  <c r="P61" i="1"/>
  <c r="O61" i="1"/>
  <c r="N61" i="1"/>
  <c r="M61" i="1"/>
  <c r="L61" i="1"/>
  <c r="K61" i="1"/>
  <c r="J61" i="1"/>
  <c r="W60" i="1" l="1"/>
  <c r="X60" i="1" l="1"/>
  <c r="Q61" i="1"/>
  <c r="R61" i="1"/>
  <c r="S61" i="1" s="1"/>
  <c r="Q62" i="1"/>
  <c r="R62" i="1"/>
  <c r="S62" i="1" s="1"/>
  <c r="Q63" i="1"/>
  <c r="R63" i="1"/>
  <c r="S63" i="1" s="1"/>
  <c r="Q64" i="1"/>
  <c r="R64" i="1"/>
  <c r="S64" i="1" s="1"/>
  <c r="Q65" i="1"/>
  <c r="R65" i="1"/>
  <c r="S65" i="1" s="1"/>
  <c r="Q66" i="1"/>
  <c r="R66" i="1"/>
  <c r="S66" i="1" s="1"/>
  <c r="P60" i="1"/>
  <c r="O60" i="1"/>
  <c r="N60" i="1"/>
  <c r="M60" i="1"/>
  <c r="L60" i="1"/>
  <c r="K60" i="1"/>
  <c r="J60" i="1"/>
  <c r="R60" i="1" l="1"/>
  <c r="S60" i="1" s="1"/>
  <c r="Q60" i="1"/>
  <c r="U60" i="1"/>
  <c r="T60" i="1"/>
  <c r="X30" i="1"/>
  <c r="T30" i="1"/>
  <c r="U30" i="1"/>
  <c r="P70" i="1" l="1"/>
  <c r="V60" i="1"/>
  <c r="Y60" i="1" l="1"/>
  <c r="AA60" i="1" s="1"/>
  <c r="Z79" i="1"/>
  <c r="Z81" i="1" s="1"/>
  <c r="Q75" i="1" l="1"/>
  <c r="Q20" i="1" l="1"/>
  <c r="R20" i="1"/>
  <c r="Q21" i="1"/>
  <c r="R21" i="1"/>
  <c r="S21" i="1" s="1"/>
  <c r="Q19" i="1"/>
  <c r="R19" i="1" l="1"/>
  <c r="S19" i="1" s="1"/>
  <c r="R56" i="1" l="1"/>
  <c r="R49" i="1" l="1"/>
  <c r="Q9" i="1" l="1"/>
  <c r="R9" i="1"/>
  <c r="S9" i="1" s="1"/>
  <c r="Q10" i="1"/>
  <c r="R10" i="1"/>
  <c r="S10" i="1" s="1"/>
  <c r="Q11" i="1"/>
  <c r="R11" i="1"/>
  <c r="S11" i="1" s="1"/>
  <c r="Q36" i="1" l="1"/>
  <c r="R36" i="1"/>
  <c r="S36" i="1" s="1"/>
  <c r="Q37" i="1"/>
  <c r="R37" i="1"/>
  <c r="Q38" i="1"/>
  <c r="R38" i="1"/>
  <c r="S38" i="1" s="1"/>
  <c r="R17" i="1" l="1"/>
  <c r="S17" i="1" s="1"/>
  <c r="Q17" i="1"/>
  <c r="Q29" i="1" l="1"/>
  <c r="R29" i="1" l="1"/>
  <c r="S29" i="1" s="1"/>
  <c r="Q8" i="1" l="1"/>
  <c r="R8" i="1"/>
  <c r="S8" i="1" s="1"/>
  <c r="X28" i="1" l="1"/>
  <c r="T28" i="1"/>
  <c r="U28" i="1"/>
  <c r="O79" i="1" l="1"/>
  <c r="N79" i="1" s="1"/>
  <c r="M79" i="1" s="1"/>
  <c r="L79" i="1" s="1"/>
  <c r="K79" i="1" s="1"/>
  <c r="J79" i="1" s="1"/>
  <c r="T75" i="1" l="1"/>
  <c r="T79" i="1" s="1"/>
  <c r="P79" i="1"/>
  <c r="P81" i="1" s="1"/>
  <c r="X75" i="1"/>
  <c r="X79" i="1" s="1"/>
  <c r="U75" i="1"/>
  <c r="U79" i="1" s="1"/>
  <c r="R76" i="1"/>
  <c r="S76" i="1" s="1"/>
  <c r="R75" i="1"/>
  <c r="Q76" i="1"/>
  <c r="Q79" i="1" l="1"/>
  <c r="S75" i="1"/>
  <c r="S79" i="1" s="1"/>
  <c r="R79" i="1"/>
  <c r="V75" i="1"/>
  <c r="AA75" i="1" l="1"/>
  <c r="AA79" i="1" s="1"/>
  <c r="V79" i="1"/>
  <c r="Y75" i="1"/>
  <c r="Y79" i="1" s="1"/>
  <c r="X67" i="1" l="1"/>
  <c r="Q7" i="1" l="1"/>
  <c r="Q16" i="1"/>
  <c r="Q18" i="1"/>
  <c r="Q28" i="1"/>
  <c r="Q49" i="1" l="1"/>
  <c r="S49" i="1"/>
  <c r="Q30" i="1"/>
  <c r="Q31" i="1"/>
  <c r="Q32" i="1"/>
  <c r="Q47" i="1"/>
  <c r="Q48" i="1"/>
  <c r="Q50" i="1"/>
  <c r="Q51" i="1"/>
  <c r="Q52" i="1"/>
  <c r="Q56" i="1"/>
  <c r="Q57" i="1"/>
  <c r="T67" i="1"/>
  <c r="Q5" i="1"/>
  <c r="Q6" i="1"/>
  <c r="Q33" i="1"/>
  <c r="Q58" i="1"/>
  <c r="Q59" i="1"/>
  <c r="Q68" i="1"/>
  <c r="R6" i="1"/>
  <c r="S6" i="1" s="1"/>
  <c r="R5" i="1"/>
  <c r="S5" i="1" s="1"/>
  <c r="R51" i="1"/>
  <c r="R50" i="1"/>
  <c r="S50" i="1" s="1"/>
  <c r="R32" i="1"/>
  <c r="S32" i="1" s="1"/>
  <c r="R31" i="1"/>
  <c r="S31" i="1" s="1"/>
  <c r="R48" i="1"/>
  <c r="R47" i="1"/>
  <c r="S47" i="1" s="1"/>
  <c r="S48" i="1"/>
  <c r="R16" i="1"/>
  <c r="S16" i="1" s="1"/>
  <c r="R58" i="1"/>
  <c r="S58" i="1" s="1"/>
  <c r="R68" i="1"/>
  <c r="S68" i="1" s="1"/>
  <c r="R33" i="1"/>
  <c r="S33" i="1" s="1"/>
  <c r="R28" i="1"/>
  <c r="S28" i="1" s="1"/>
  <c r="R69" i="1"/>
  <c r="S69" i="1" s="1"/>
  <c r="R4" i="1"/>
  <c r="S4" i="1" s="1"/>
  <c r="R7" i="1"/>
  <c r="S7" i="1" s="1"/>
  <c r="R52" i="1"/>
  <c r="S56" i="1"/>
  <c r="U67" i="1"/>
  <c r="R67" i="1"/>
  <c r="S67" i="1" s="1"/>
  <c r="R59" i="1"/>
  <c r="S59" i="1" s="1"/>
  <c r="R45" i="1"/>
  <c r="S45" i="1" s="1"/>
  <c r="R35" i="1"/>
  <c r="S35" i="1" s="1"/>
  <c r="R30" i="1"/>
  <c r="S30" i="1" s="1"/>
  <c r="R46" i="1"/>
  <c r="S46" i="1" s="1"/>
  <c r="R57" i="1"/>
  <c r="S57" i="1" s="1"/>
  <c r="R18" i="1"/>
  <c r="S18" i="1" s="1"/>
  <c r="O70" i="1"/>
  <c r="O81" i="1" s="1"/>
  <c r="N70" i="1"/>
  <c r="N81" i="1" s="1"/>
  <c r="M70" i="1"/>
  <c r="M81" i="1" s="1"/>
  <c r="L70" i="1"/>
  <c r="L81" i="1" s="1"/>
  <c r="J70" i="1"/>
  <c r="J81" i="1" s="1"/>
  <c r="K70" i="1"/>
  <c r="K81" i="1" s="1"/>
  <c r="V45" i="1" l="1"/>
  <c r="V3" i="1"/>
  <c r="Y3" i="1" s="1"/>
  <c r="AA3" i="1" s="1"/>
  <c r="U70" i="1"/>
  <c r="U81" i="1" s="1"/>
  <c r="V67" i="1"/>
  <c r="Q67" i="1"/>
  <c r="Q34" i="1"/>
  <c r="Q69" i="1"/>
  <c r="Q45" i="1"/>
  <c r="Q35" i="1"/>
  <c r="V28" i="1"/>
  <c r="Q3" i="1"/>
  <c r="V30" i="1"/>
  <c r="R3" i="1"/>
  <c r="S3" i="1" s="1"/>
  <c r="V16" i="1"/>
  <c r="R34" i="1"/>
  <c r="S34" i="1" s="1"/>
  <c r="Q46" i="1"/>
  <c r="Q4" i="1"/>
  <c r="Q70" i="1" l="1"/>
  <c r="Q81" i="1" s="1"/>
  <c r="Y45" i="1"/>
  <c r="Y16" i="1"/>
  <c r="AA16" i="1" s="1"/>
  <c r="Y28" i="1"/>
  <c r="AA28" i="1" s="1"/>
  <c r="Y67" i="1"/>
  <c r="AA67" i="1" s="1"/>
  <c r="Y30" i="1"/>
  <c r="AA30" i="1" s="1"/>
  <c r="V70" i="1"/>
  <c r="V81" i="1" s="1"/>
  <c r="S70" i="1"/>
  <c r="S81" i="1" s="1"/>
  <c r="R70" i="1"/>
  <c r="R81" i="1" s="1"/>
  <c r="AA70" i="1" l="1"/>
  <c r="AA81" i="1" s="1"/>
  <c r="T70" i="1"/>
  <c r="T81" i="1" s="1"/>
</calcChain>
</file>

<file path=xl/sharedStrings.xml><?xml version="1.0" encoding="utf-8"?>
<sst xmlns="http://schemas.openxmlformats.org/spreadsheetml/2006/main" count="884" uniqueCount="305">
  <si>
    <t>DIPARTIMENTO</t>
  </si>
  <si>
    <t>TITOLO</t>
  </si>
  <si>
    <t>PRESENTATORI</t>
  </si>
  <si>
    <t>N°</t>
  </si>
  <si>
    <t>PROGETTO</t>
  </si>
  <si>
    <t>SEDE</t>
  </si>
  <si>
    <t>ALTRE SPESE</t>
  </si>
  <si>
    <t>TOTALI</t>
  </si>
  <si>
    <t>TIPOLOGIA</t>
  </si>
  <si>
    <t>COMPENSI COLLAB.</t>
  </si>
  <si>
    <t>data o periodo proposto</t>
  </si>
  <si>
    <t>orario proposto</t>
  </si>
  <si>
    <t>responsabile del progetto</t>
  </si>
  <si>
    <t>totale di controllo</t>
  </si>
  <si>
    <t>limite budget</t>
  </si>
  <si>
    <t>scosta mento</t>
  </si>
  <si>
    <t xml:space="preserve">TOTALE PREVENTIVI </t>
  </si>
  <si>
    <t xml:space="preserve">TOTALE PREVENTIVI escl. partec. interni </t>
  </si>
  <si>
    <t>COMPENSI PARTECIP. INTERNI</t>
  </si>
  <si>
    <t>CONSIGLIO ACCADEMICO</t>
  </si>
  <si>
    <t>TOTALE GENERALE</t>
  </si>
  <si>
    <t>TUTTI I DIPARTIMENTI</t>
  </si>
  <si>
    <t>NOTE</t>
  </si>
  <si>
    <t>COSTO TOTALE PROGETTO</t>
  </si>
  <si>
    <t xml:space="preserve">COSTO PROGETTO ESCLUSE COLLAB. INTERNE </t>
  </si>
  <si>
    <t>appunti per organizzazione calendario stagione</t>
  </si>
  <si>
    <t>TAST./PERC.</t>
  </si>
  <si>
    <t>DIPARTI MENTO</t>
  </si>
  <si>
    <t>L'arte della diteggiatura</t>
  </si>
  <si>
    <t>masterclass</t>
  </si>
  <si>
    <t>9,30 - 13 14,30 - 19</t>
  </si>
  <si>
    <t>Giarmanà</t>
  </si>
  <si>
    <t>salone con 2 pf</t>
  </si>
  <si>
    <t>Il trio per cl, vc e pf</t>
  </si>
  <si>
    <t>Marchetti</t>
  </si>
  <si>
    <t>compenso Bianco in libera contrattazione</t>
  </si>
  <si>
    <t>concerto e lez.-concerto</t>
  </si>
  <si>
    <t>Marchetti,Grassi, Buonomano</t>
  </si>
  <si>
    <t>totale da addebitare ad altri  dipartimenti</t>
  </si>
  <si>
    <t>FIATI</t>
  </si>
  <si>
    <t>Galanti architetture musicali</t>
  </si>
  <si>
    <t>concerto</t>
  </si>
  <si>
    <t>Pezzotti, Baudoux</t>
  </si>
  <si>
    <t>Pezzotti</t>
  </si>
  <si>
    <t>Ensemble di percussioni</t>
  </si>
  <si>
    <t>laboratorio didattico</t>
  </si>
  <si>
    <t>a.a. 16/17</t>
  </si>
  <si>
    <t>Segafreddo</t>
  </si>
  <si>
    <t xml:space="preserve"> </t>
  </si>
  <si>
    <t>addebitabile a C. Ist.</t>
  </si>
  <si>
    <t>Ruud Wiener</t>
  </si>
  <si>
    <t>6 h/g</t>
  </si>
  <si>
    <t>Da Cemmo o Marc.</t>
  </si>
  <si>
    <t>compenso Wiener in libera contrattazione</t>
  </si>
  <si>
    <t>Le grandi B……</t>
  </si>
  <si>
    <t>Spinnato</t>
  </si>
  <si>
    <t>COMP/DIR</t>
  </si>
  <si>
    <t>1000 Miglia di musica</t>
  </si>
  <si>
    <t>conferenza</t>
  </si>
  <si>
    <t>Bazzini</t>
  </si>
  <si>
    <t>Ghiglione</t>
  </si>
  <si>
    <t>Cenerentola</t>
  </si>
  <si>
    <t>conferenza/concerto</t>
  </si>
  <si>
    <t>Da Cemmo</t>
  </si>
  <si>
    <t>Romeo e Giulietta</t>
  </si>
  <si>
    <t>MUS.D'INS.</t>
  </si>
  <si>
    <t>orchestra giapponese</t>
  </si>
  <si>
    <t>S. Barnaba</t>
  </si>
  <si>
    <t>5tti con pianoforte</t>
  </si>
  <si>
    <t>Giarmanà, Chenna, Sora, Rocchetti, Belli</t>
  </si>
  <si>
    <t>Rocchetti</t>
  </si>
  <si>
    <t>Trio cl,co,pf</t>
  </si>
  <si>
    <t>n.d.</t>
  </si>
  <si>
    <t>Da Cemmo ?</t>
  </si>
  <si>
    <t>Sora, Rocchetti, Prodi</t>
  </si>
  <si>
    <t>sera</t>
  </si>
  <si>
    <t>Dave Clevenger</t>
  </si>
  <si>
    <t>15 - 18</t>
  </si>
  <si>
    <t>Rocchetti e altri</t>
  </si>
  <si>
    <t>L'OPERA IN SALOTTO</t>
  </si>
  <si>
    <t>Baldrighi</t>
  </si>
  <si>
    <t>Baldrighi, Pastorello, Stuani</t>
  </si>
  <si>
    <t>corso di Tecniche della comunicazione e management musicale</t>
  </si>
  <si>
    <t>2° semestre 2016/17</t>
  </si>
  <si>
    <t>aula dedicata al corso</t>
  </si>
  <si>
    <t>Benati, Baldrighi</t>
  </si>
  <si>
    <t>Benati</t>
  </si>
  <si>
    <t>SEMINARIO SULLA RAGION CRITICA</t>
  </si>
  <si>
    <t>Trio virtuoso</t>
  </si>
  <si>
    <t>2 concerti</t>
  </si>
  <si>
    <t>Belli/Scappini</t>
  </si>
  <si>
    <t>Belli</t>
  </si>
  <si>
    <t>DA Audit. O chiesa</t>
  </si>
  <si>
    <t>Chenna, Duci</t>
  </si>
  <si>
    <t>Chenna</t>
  </si>
  <si>
    <t>DIDATTICA</t>
  </si>
  <si>
    <t>CRESCENDO–educ.mus.</t>
  </si>
  <si>
    <t>seminario</t>
  </si>
  <si>
    <t>14 - 17              9 - 17</t>
  </si>
  <si>
    <t>Diambrini</t>
  </si>
  <si>
    <t>Concerto di Natale 2016</t>
  </si>
  <si>
    <t>DA: 22/12/16 ?: 23/12/16</t>
  </si>
  <si>
    <t>Duci, Clementi, Taboni</t>
  </si>
  <si>
    <t>Duci</t>
  </si>
  <si>
    <t>Buxtehude</t>
  </si>
  <si>
    <t>spettacolo</t>
  </si>
  <si>
    <t>DA: 24/3/17 BS: 25/3/17</t>
  </si>
  <si>
    <t>Duci, Morassutti, Sala, Baudoux, Pasetto, Saracino, Malfatto, Marini</t>
  </si>
  <si>
    <t>laboratorio</t>
  </si>
  <si>
    <t>VII rassegna chitarristica</t>
  </si>
  <si>
    <t>Trabucchi, Giuffredi, Marchetti</t>
  </si>
  <si>
    <t>mar-giu 2017</t>
  </si>
  <si>
    <t>DA e BS</t>
  </si>
  <si>
    <t>Trabucchi</t>
  </si>
  <si>
    <t>mar-apr 17</t>
  </si>
  <si>
    <t>Monteverdi 2017</t>
  </si>
  <si>
    <t>master/seminario</t>
  </si>
  <si>
    <t>apr-mag 17</t>
  </si>
  <si>
    <t>14 - 17</t>
  </si>
  <si>
    <t>Capitanio</t>
  </si>
  <si>
    <t>Longhini</t>
  </si>
  <si>
    <t>Ensemble di violoncelli</t>
  </si>
  <si>
    <t xml:space="preserve">BS </t>
  </si>
  <si>
    <t>Marini</t>
  </si>
  <si>
    <t>4tti con pianoforte</t>
  </si>
  <si>
    <t>Ruocco, Martini, Morassutti, Marini</t>
  </si>
  <si>
    <t>Da Cemmo o San Barnaba</t>
  </si>
  <si>
    <t>Martini</t>
  </si>
  <si>
    <t>Bottega d'Arte Vocale e Marenzio Consort</t>
  </si>
  <si>
    <t>corso e concerto</t>
  </si>
  <si>
    <t>nov-giu</t>
  </si>
  <si>
    <t>DA: chiesa Corna BS: S. Giorgio - Da Cemmo - T. Grande</t>
  </si>
  <si>
    <t>Pasquini, Pasetto, Saracino, Morassutti</t>
  </si>
  <si>
    <t>Morassutti</t>
  </si>
  <si>
    <t>Pasquini</t>
  </si>
  <si>
    <t>scambio Cons UD</t>
  </si>
  <si>
    <t>Conserv/Duomo/S. Nazaro</t>
  </si>
  <si>
    <t>Benati, Dal Bianco, Pasquini</t>
  </si>
  <si>
    <t>incontri/concerto fin.</t>
  </si>
  <si>
    <t>17:30 ultimo ore 21:00</t>
  </si>
  <si>
    <t>Ranucci, Baldrighi</t>
  </si>
  <si>
    <t>Ranucci</t>
  </si>
  <si>
    <t>Letture &amp; Musica  Divina Commedia</t>
  </si>
  <si>
    <t>Con Satie</t>
  </si>
  <si>
    <t>concerto lettura</t>
  </si>
  <si>
    <t>BS: 18/1/17 DA:20/1/17</t>
  </si>
  <si>
    <t>Collana di musiche inedite</t>
  </si>
  <si>
    <t>a.a. 2017</t>
  </si>
  <si>
    <t>Vaccarini</t>
  </si>
  <si>
    <t>Davide Formisano</t>
  </si>
  <si>
    <t>Da Cemmo o Marcello</t>
  </si>
  <si>
    <t>Scappini, Pezzotti</t>
  </si>
  <si>
    <t>Scappini</t>
  </si>
  <si>
    <t>Capolavori del tardo romanticismo</t>
  </si>
  <si>
    <t>Travaglini, Malfatto, Morassutti, Vasile</t>
  </si>
  <si>
    <t>Travaglini</t>
  </si>
  <si>
    <t>TEORIA STORIA E ANALISI</t>
  </si>
  <si>
    <t>L'esecutore e il suo doppio</t>
  </si>
  <si>
    <t>campus</t>
  </si>
  <si>
    <t>matt-pom</t>
  </si>
  <si>
    <t>Cons. Darfo</t>
  </si>
  <si>
    <t>Cotroneo, Pessina, Ruocco, Simmarano, Troncatti, Vaccarini</t>
  </si>
  <si>
    <t>La musica della Grande Guerra</t>
  </si>
  <si>
    <t>San Barnaba</t>
  </si>
  <si>
    <t>Frati, Sala</t>
  </si>
  <si>
    <t>Frati</t>
  </si>
  <si>
    <t>Consort di vle da g.</t>
  </si>
  <si>
    <t>dic-giu</t>
  </si>
  <si>
    <t>18-19</t>
  </si>
  <si>
    <t>Pasetto</t>
  </si>
  <si>
    <t>Perucchetti</t>
  </si>
  <si>
    <t>Bonomini</t>
  </si>
  <si>
    <t>set-ott 17</t>
  </si>
  <si>
    <t>Tra Bologna e Vienna all’ombra di Wagner</t>
  </si>
  <si>
    <t>Pescatori</t>
  </si>
  <si>
    <t>Sala</t>
  </si>
  <si>
    <t>Gruppo Ottoni</t>
  </si>
  <si>
    <t>nov-apr</t>
  </si>
  <si>
    <t>V: 14-18   S:9-12,     14-17</t>
  </si>
  <si>
    <t>Darfo</t>
  </si>
  <si>
    <t>Clementi, Bertuetti</t>
  </si>
  <si>
    <t>Clementi</t>
  </si>
  <si>
    <t>Zelenka</t>
  </si>
  <si>
    <t>quota partecipazione a Fiati/Travaglini</t>
  </si>
  <si>
    <t>quota partecipazione a Mus.d'Ins/Marchetti</t>
  </si>
  <si>
    <t xml:space="preserve">addebitabili              ad altri diparti   menti </t>
  </si>
  <si>
    <t>totale da addebitare al diparti   mento</t>
  </si>
  <si>
    <t>JAZZ</t>
  </si>
  <si>
    <t>duo vc/pf</t>
  </si>
  <si>
    <t>Marini, Prodi</t>
  </si>
  <si>
    <t>Arpa jazz</t>
  </si>
  <si>
    <t>S. Barnaba?</t>
  </si>
  <si>
    <t>Guarino, Loro</t>
  </si>
  <si>
    <t>Guarino</t>
  </si>
  <si>
    <t>Big Band</t>
  </si>
  <si>
    <t>giugno</t>
  </si>
  <si>
    <t>Festival Joplin</t>
  </si>
  <si>
    <t>festival</t>
  </si>
  <si>
    <t>vari</t>
  </si>
  <si>
    <t>Da Cemmo?</t>
  </si>
  <si>
    <t>Guarino, Baldrighi, Frati, Sora</t>
  </si>
  <si>
    <t>Jazz e elettronica</t>
  </si>
  <si>
    <t>Jazz e orch.cam.</t>
  </si>
  <si>
    <t>conf. e concerto</t>
  </si>
  <si>
    <t>mag-giu 17</t>
  </si>
  <si>
    <t>aula 4-5-6 e Da Cemmo</t>
  </si>
  <si>
    <t>1     ESTERNI</t>
  </si>
  <si>
    <t>2    INTERNI</t>
  </si>
  <si>
    <t>3      AFFITTI E NOLEGGI</t>
  </si>
  <si>
    <t>4  ACQUISTI</t>
  </si>
  <si>
    <t>5      SERVIZI VARI</t>
  </si>
  <si>
    <t xml:space="preserve">6  ULTERIORI IMPOSTE </t>
  </si>
  <si>
    <t>Guarino, Morassutti, (Richiedei)</t>
  </si>
  <si>
    <t>CANTO</t>
  </si>
  <si>
    <t>Romancero. Un itinerario fra musiche di Spagna</t>
  </si>
  <si>
    <t>Zaniboni, Pastorello</t>
  </si>
  <si>
    <t>Zaniboni</t>
  </si>
  <si>
    <t>quota partecipazione a Mus.d'Ins/Zaniboni</t>
  </si>
  <si>
    <t>Trio con pianoforte</t>
  </si>
  <si>
    <t>Da Cemmo o            S. Barnaba</t>
  </si>
  <si>
    <t>RICERCA</t>
  </si>
  <si>
    <t>editoria</t>
  </si>
  <si>
    <t>R1</t>
  </si>
  <si>
    <t>R2</t>
  </si>
  <si>
    <t>R3</t>
  </si>
  <si>
    <t>CA1</t>
  </si>
  <si>
    <t>CA2</t>
  </si>
  <si>
    <t>CA3</t>
  </si>
  <si>
    <t>CA4</t>
  </si>
  <si>
    <t>giorno</t>
  </si>
  <si>
    <t>data</t>
  </si>
  <si>
    <t xml:space="preserve">DA: Auditorium </t>
  </si>
  <si>
    <t>aula 4</t>
  </si>
  <si>
    <t>DA chiesa Corna</t>
  </si>
  <si>
    <t>BS ch. S. Giuseppe</t>
  </si>
  <si>
    <t>lunedì</t>
  </si>
  <si>
    <t>giovedì</t>
  </si>
  <si>
    <t>sabato</t>
  </si>
  <si>
    <t>DA: Auditorium</t>
  </si>
  <si>
    <t>BS: Da Cemmo</t>
  </si>
  <si>
    <t>mercoledì</t>
  </si>
  <si>
    <t>venerdì</t>
  </si>
  <si>
    <t>martedì</t>
  </si>
  <si>
    <t>masterclass (Bianco)</t>
  </si>
  <si>
    <t>primavera 2017</t>
  </si>
  <si>
    <t>concerto gemellaggio</t>
  </si>
  <si>
    <t>BS Da Cemmo</t>
  </si>
  <si>
    <t>L'opera in salotto</t>
  </si>
  <si>
    <t>non inserire (attività didattica)</t>
  </si>
  <si>
    <t>non inserire (attività di ricerca)</t>
  </si>
  <si>
    <t>marzo</t>
  </si>
  <si>
    <t>VII rassegna chitarristica Saracino/Macculi</t>
  </si>
  <si>
    <t>VII rassegna chitarristica De Lisi/Trabucchi</t>
  </si>
  <si>
    <t>seminario - concerto</t>
  </si>
  <si>
    <t>BS</t>
  </si>
  <si>
    <t>VII rassegna chitarristica Schiavi</t>
  </si>
  <si>
    <t>Lo strumento che canta</t>
  </si>
  <si>
    <t>x</t>
  </si>
  <si>
    <t>15 - 19</t>
  </si>
  <si>
    <t>9 - 17              9 - 17</t>
  </si>
  <si>
    <t>X</t>
  </si>
  <si>
    <t>18 o 17</t>
  </si>
  <si>
    <t>17 o 18</t>
  </si>
  <si>
    <t xml:space="preserve">DA: Auditoriun </t>
  </si>
  <si>
    <t>7-8-9/ 03/2017</t>
  </si>
  <si>
    <t>30-31/ 03/2017</t>
  </si>
  <si>
    <t>02/05/2017 06/05/2017</t>
  </si>
  <si>
    <t>20:45           da definire</t>
  </si>
  <si>
    <t>Conserv/Duomo/   S. Nazaro</t>
  </si>
  <si>
    <t>14/01, 11/02, 11/03, 08/04, 06/05</t>
  </si>
  <si>
    <t>17:30               17:30               21:00</t>
  </si>
  <si>
    <t>BS: S. Barnaba?</t>
  </si>
  <si>
    <t>BS: Da Cemmo o            S. Barnaba</t>
  </si>
  <si>
    <t xml:space="preserve">07-08/ 04/2017     </t>
  </si>
  <si>
    <t>20-27/ 04/2017 e 04/05/2017</t>
  </si>
  <si>
    <t>20/03/2017 21/03/2017</t>
  </si>
  <si>
    <t>20:00      21:00</t>
  </si>
  <si>
    <t>BS: Da Cemmo      DA: Auditorium</t>
  </si>
  <si>
    <t>21/10/17</t>
  </si>
  <si>
    <t>DA: Audit. o chiesa</t>
  </si>
  <si>
    <t>DA: chiesa Corna altra sede da def.</t>
  </si>
  <si>
    <t>05/04/2017 06/04/2017</t>
  </si>
  <si>
    <t>21:00    20:00</t>
  </si>
  <si>
    <t>V: 14-18   S:9-12,14-17</t>
  </si>
  <si>
    <t>28-29-30/ 09/2017</t>
  </si>
  <si>
    <t>controllo scosta-mento</t>
  </si>
  <si>
    <t>BS: Da Cemmo o San Barnaba</t>
  </si>
  <si>
    <t>BS: Da Cemmo o Marcello</t>
  </si>
  <si>
    <t>BS: salone con 2 pf</t>
  </si>
  <si>
    <t>DA: Auditorium      BS: Da Cemmo</t>
  </si>
  <si>
    <t>BS: Da Cemmo o       B. Marcello</t>
  </si>
  <si>
    <t>BS: 105/106/108      Da Cemmo ev.  Conc</t>
  </si>
  <si>
    <t>BS: Da Cemmo       DA: Auditorium</t>
  </si>
  <si>
    <t>BS: aula 113</t>
  </si>
  <si>
    <t>BS: San Barnaba</t>
  </si>
  <si>
    <t>BS: aula 4                        BS: Da Cemmo</t>
  </si>
  <si>
    <t>BS: Capitanio</t>
  </si>
  <si>
    <t>DA chiesa Corna      BS ch. S. Giuseppe</t>
  </si>
  <si>
    <t>DA: chiesa Corna   BS: S. Giorgio - Da Cemmo - T. Grande</t>
  </si>
  <si>
    <t>BS: aula dedicata al corso</t>
  </si>
  <si>
    <t>BS: Da Cemmo?</t>
  </si>
  <si>
    <t>BS: aula 4-5-6 e Da Cemmo</t>
  </si>
  <si>
    <t>Carlini, Pessina,   Sala , Vaccarini</t>
  </si>
  <si>
    <t>ARCHI/CORDE</t>
  </si>
  <si>
    <t xml:space="preserve">VII rassegna chitarristica Fontanelli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</si>
</sst>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#,##0.00;[Red]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99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Border="1"/>
    <xf numFmtId="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wrapText="1"/>
    </xf>
    <xf numFmtId="0" fontId="0" fillId="4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2" fillId="4" borderId="6" xfId="0" applyFont="1" applyFill="1" applyBorder="1" applyAlignment="1">
      <alignment vertical="center" wrapText="1"/>
    </xf>
    <xf numFmtId="4" fontId="0" fillId="5" borderId="1" xfId="0" applyNumberFormat="1" applyFill="1" applyBorder="1" applyAlignment="1">
      <alignment vertical="center"/>
    </xf>
    <xf numFmtId="4" fontId="0" fillId="5" borderId="3" xfId="0" applyNumberForma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15" fillId="5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3" borderId="1" xfId="0" applyNumberFormat="1" applyFill="1" applyBorder="1" applyAlignment="1">
      <alignment vertical="center"/>
    </xf>
    <xf numFmtId="14" fontId="0" fillId="6" borderId="1" xfId="0" applyNumberFormat="1" applyFill="1" applyBorder="1" applyAlignment="1">
      <alignment vertical="center"/>
    </xf>
    <xf numFmtId="14" fontId="0" fillId="7" borderId="1" xfId="0" applyNumberFormat="1" applyFill="1" applyBorder="1" applyAlignment="1">
      <alignment vertical="center"/>
    </xf>
    <xf numFmtId="14" fontId="0" fillId="8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14" fontId="0" fillId="9" borderId="1" xfId="0" applyNumberForma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4" fontId="0" fillId="10" borderId="1" xfId="0" applyNumberForma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14" fontId="0" fillId="11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14" fontId="0" fillId="12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4" fontId="0" fillId="13" borderId="1" xfId="0" applyNumberForma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0" fillId="14" borderId="1" xfId="0" applyFill="1" applyBorder="1" applyAlignment="1">
      <alignment horizontal="center" vertical="center"/>
    </xf>
    <xf numFmtId="14" fontId="0" fillId="14" borderId="1" xfId="0" applyNumberFormat="1" applyFill="1" applyBorder="1" applyAlignment="1">
      <alignment vertical="center"/>
    </xf>
    <xf numFmtId="0" fontId="0" fillId="15" borderId="1" xfId="0" applyFill="1" applyBorder="1" applyAlignment="1">
      <alignment horizontal="center" vertical="center"/>
    </xf>
    <xf numFmtId="14" fontId="0" fillId="15" borderId="1" xfId="0" applyNumberFormat="1" applyFill="1" applyBorder="1" applyAlignment="1">
      <alignment vertical="center"/>
    </xf>
    <xf numFmtId="0" fontId="0" fillId="16" borderId="1" xfId="0" applyFill="1" applyBorder="1" applyAlignment="1">
      <alignment horizontal="center" vertical="center"/>
    </xf>
    <xf numFmtId="14" fontId="0" fillId="16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/>
    <xf numFmtId="0" fontId="0" fillId="16" borderId="0" xfId="0" applyFont="1" applyFill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14" fontId="0" fillId="17" borderId="1" xfId="0" applyNumberForma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2" xfId="0" applyFill="1" applyBorder="1"/>
    <xf numFmtId="4" fontId="0" fillId="0" borderId="1" xfId="0" applyNumberFormat="1" applyBorder="1" applyAlignment="1">
      <alignment vertical="center"/>
    </xf>
    <xf numFmtId="165" fontId="0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" fontId="4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5" fontId="0" fillId="0" borderId="3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0" fillId="0" borderId="4" xfId="0" applyNumberForma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right" vertical="center"/>
    </xf>
    <xf numFmtId="4" fontId="0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65" fontId="0" fillId="0" borderId="3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4" fontId="0" fillId="0" borderId="1" xfId="0" applyNumberFormat="1" applyFill="1" applyBorder="1" applyAlignment="1">
      <alignment vertical="center"/>
    </xf>
    <xf numFmtId="0" fontId="1" fillId="0" borderId="0" xfId="0" applyFon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99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IARMANA'%20PREVEN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TRABUCCHI%20PREVENTIV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MARINI%20PREVENTIVO%20SILENU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PASETTO%20PREVENTIV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ERUCCHETTI%20PREVENTIVO%20BONOMIN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RAVAGLINI%20PREVENTIV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RATI%20PREVENTIV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MARINI%20PREVENTIVO%20TRI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MARINI%20PREVENTIVO%20DU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PASETTO%20-%20PREVENTIV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DIAMBRINI%20PREVEN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GAFREDDO%20PREVENTIVO%20LABORATORI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LONGHINI%20PREVENTIV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ETTI%20PREVENTIVO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OCCHETTI%205tti%20pf%20PREVENTIVO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OCCHETTI%20TRIO%20PREVENTIV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CHENNA%20PREVENTIVO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DUCI%20PREVENTIVO%20NATALE%20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DUCI%20PREVENTIVO%20BUXTEHUDE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MARTINI%20PREVENTIVO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MORASSUTTI%20PREVENTIV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ZANIBONI%20PREVENTIV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EGAFREDDO%20PREVENTIVO%20WIENER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PEZZOTTI%20PREVENTIV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OCCHETTI%20CLEVENGER%20PREVENTIVO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BELLI%20PREVENTIVO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SCAPPINI%20PREVENTIVO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CLEMENTI%20PREVENTIVO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VACCARINI%20PREVENTIVO%20CAMPUS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BENATI%20PREVENTIVO%20RAGION%20CRITICA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GUARINO%20PREVENTIVO%20Arpa%20jazz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GUARINO%20PREVENTIVO%20Big%20band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GUARINO%20PREVENTIVO%20Festival%20Jopli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PINNATO%20PREVENTIVO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GUARINO%20PREVENTIVO%20Jazz-orch.ca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GHIGLIONE%20PREVENTIVO%201000%20MIGLIA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GHIGLIONE%20PREVENTIVO%20CENERENTOLA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GHIGLIONE%20PREVENTIVO%20ROMEO%20E%20GIULIETTA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VACCARINI%20PREVENTIVO%20EDITORIA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SALA%20PREVENTIVO%20ORC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DRIGHI%20PREVENTIVO%20OP.SALOT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QUINI%20PREVENTIVO%20Cons.%20U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ANUCCI%20PREVENTIVO%20L&amp;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ANUCCI%20PREVENTIVO%20SATI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ESCATORI%20PREVEN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1500</v>
          </cell>
        </row>
        <row r="11">
          <cell r="B11">
            <v>0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127.50000000000001</v>
          </cell>
        </row>
        <row r="16">
          <cell r="B16">
            <v>1827.5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868</v>
          </cell>
        </row>
        <row r="11">
          <cell r="B11">
            <v>1085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226.42000000000002</v>
          </cell>
        </row>
        <row r="16">
          <cell r="B16">
            <v>2279.42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1085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50.879999999999995</v>
          </cell>
        </row>
        <row r="16">
          <cell r="B16">
            <v>1235.8800000000001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100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865.83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124.47555</v>
          </cell>
        </row>
        <row r="16">
          <cell r="B16">
            <v>1090.30555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976</v>
          </cell>
        </row>
        <row r="11">
          <cell r="B11">
            <v>1627.5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82.960000000000022</v>
          </cell>
        </row>
        <row r="16">
          <cell r="B16">
            <v>2786.46</v>
          </cell>
        </row>
        <row r="17">
          <cell r="B17">
            <v>530</v>
          </cell>
        </row>
        <row r="18">
          <cell r="B18">
            <v>530</v>
          </cell>
        </row>
        <row r="20">
          <cell r="B20"/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61.25</v>
          </cell>
        </row>
        <row r="16">
          <cell r="B16">
            <v>161.25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649.04</v>
          </cell>
        </row>
        <row r="11">
          <cell r="B11">
            <v>1085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55.168399999999991</v>
          </cell>
        </row>
        <row r="16">
          <cell r="B16">
            <v>1989.2084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1627.5</v>
          </cell>
        </row>
        <row r="12">
          <cell r="B12">
            <v>200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101.76</v>
          </cell>
        </row>
        <row r="16">
          <cell r="B16">
            <v>2029.26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632.91999999999996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53.798200000000001</v>
          </cell>
        </row>
        <row r="16">
          <cell r="B16">
            <v>786.71819999999991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800</v>
          </cell>
        </row>
        <row r="11">
          <cell r="B11">
            <v>325.5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68</v>
          </cell>
        </row>
        <row r="16">
          <cell r="B16">
            <v>1293.5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1736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1736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everdi 2017.xls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976.5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1076.5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1627.5</v>
          </cell>
        </row>
        <row r="12">
          <cell r="B12">
            <v>160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101.74</v>
          </cell>
        </row>
        <row r="16">
          <cell r="B16">
            <v>1989.24</v>
          </cell>
        </row>
        <row r="17">
          <cell r="B17">
            <v>702.99</v>
          </cell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4068.75</v>
          </cell>
        </row>
        <row r="12">
          <cell r="B12">
            <v>200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101.75999999999999</v>
          </cell>
        </row>
        <row r="16">
          <cell r="B16">
            <v>4470.51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1302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50.88000000000001</v>
          </cell>
        </row>
        <row r="16">
          <cell r="B16">
            <v>1552.88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868</v>
          </cell>
        </row>
        <row r="11">
          <cell r="B11">
            <v>542.5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124.66</v>
          </cell>
        </row>
        <row r="16">
          <cell r="B16">
            <v>1735.16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117.18</v>
          </cell>
        </row>
        <row r="12">
          <cell r="B12">
            <v>150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101.76</v>
          </cell>
        </row>
        <row r="16">
          <cell r="B16">
            <v>368.94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970</v>
          </cell>
        </row>
        <row r="11">
          <cell r="B11">
            <v>1970.3600000000001</v>
          </cell>
        </row>
        <row r="12">
          <cell r="B12">
            <v>1450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184.20999999999998</v>
          </cell>
        </row>
        <row r="16">
          <cell r="B16">
            <v>4674.5700000000006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2170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50.879999999999995</v>
          </cell>
        </row>
        <row r="16">
          <cell r="B16">
            <v>2420.88</v>
          </cell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400</v>
          </cell>
        </row>
        <row r="11">
          <cell r="B11">
            <v>2170</v>
          </cell>
        </row>
        <row r="12">
          <cell r="B12">
            <v>900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84.88</v>
          </cell>
        </row>
        <row r="16">
          <cell r="B16">
            <v>3654.88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1200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50.88000000000001</v>
          </cell>
        </row>
        <row r="16">
          <cell r="B16">
            <v>1450.88</v>
          </cell>
        </row>
        <row r="17">
          <cell r="B17">
            <v>725.44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  <sheetName val="Foglio1"/>
    </sheetNames>
    <sheetDataSet>
      <sheetData sheetId="0"/>
      <sheetData sheetId="1">
        <row r="10">
          <cell r="B10">
            <v>1200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102.00000000000001</v>
          </cell>
        </row>
        <row r="16">
          <cell r="B16">
            <v>1402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488</v>
          </cell>
        </row>
        <row r="11">
          <cell r="B11">
            <v>1085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92.360000000000014</v>
          </cell>
        </row>
        <row r="16">
          <cell r="B16">
            <v>1765.3600000000001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759.5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64.557500000000005</v>
          </cell>
        </row>
        <row r="16">
          <cell r="B16">
            <v>924.0575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400</v>
          </cell>
        </row>
        <row r="11">
          <cell r="B11">
            <v>1085</v>
          </cell>
        </row>
        <row r="12">
          <cell r="B12">
            <v>200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84.88</v>
          </cell>
        </row>
        <row r="16">
          <cell r="B16">
            <v>1869.88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859.5</v>
          </cell>
        </row>
        <row r="11">
          <cell r="B11">
            <v>0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73.057500000000005</v>
          </cell>
        </row>
        <row r="16">
          <cell r="B16">
            <v>1132.5574999999999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888.16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126.37360000000001</v>
          </cell>
        </row>
        <row r="16">
          <cell r="B16">
            <v>1114.5336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1659.5</v>
          </cell>
        </row>
        <row r="11">
          <cell r="B11">
            <v>976.5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242.8175</v>
          </cell>
        </row>
        <row r="16">
          <cell r="B16">
            <v>3078.8175000000001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300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25.500000000000004</v>
          </cell>
        </row>
        <row r="16">
          <cell r="B16">
            <v>425.5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 refreshError="1"/>
      <sheetData sheetId="1">
        <row r="10">
          <cell r="B10">
            <v>1625.33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189.03305</v>
          </cell>
        </row>
        <row r="16">
          <cell r="B16">
            <v>1914.3630499999999</v>
          </cell>
        </row>
        <row r="17">
          <cell r="B17">
            <v>957.18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 refreshError="1"/>
      <sheetData sheetId="1">
        <row r="10">
          <cell r="B10">
            <v>974.72</v>
          </cell>
        </row>
        <row r="11">
          <cell r="B11">
            <v>0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144.10120000000001</v>
          </cell>
        </row>
        <row r="16">
          <cell r="B16">
            <v>1318.8212000000001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 refreshError="1"/>
      <sheetData sheetId="1">
        <row r="10">
          <cell r="B10">
            <v>2392</v>
          </cell>
        </row>
        <row r="11">
          <cell r="B11">
            <v>2387</v>
          </cell>
        </row>
        <row r="12">
          <cell r="B12">
            <v>200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406.84000000000003</v>
          </cell>
        </row>
        <row r="16">
          <cell r="B16">
            <v>5485.84</v>
          </cell>
        </row>
        <row r="17">
          <cell r="B17">
            <v>774.71</v>
          </cell>
        </row>
        <row r="18">
          <cell r="B18">
            <v>774.71</v>
          </cell>
        </row>
        <row r="19">
          <cell r="B19">
            <v>774.71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1960.8120000000001</v>
          </cell>
        </row>
        <row r="12">
          <cell r="B12">
            <v>200</v>
          </cell>
        </row>
        <row r="13">
          <cell r="B13">
            <v>200</v>
          </cell>
        </row>
        <row r="14">
          <cell r="B14">
            <v>0</v>
          </cell>
        </row>
        <row r="15">
          <cell r="B15">
            <v>101.75999999999999</v>
          </cell>
        </row>
        <row r="16">
          <cell r="B16">
            <v>2462.5720000000001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562</v>
          </cell>
        </row>
        <row r="11">
          <cell r="B11">
            <v>1519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98.65000000000002</v>
          </cell>
        </row>
        <row r="16">
          <cell r="B16">
            <v>2379.65</v>
          </cell>
        </row>
        <row r="17">
          <cell r="B17">
            <v>430.32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325.5</v>
          </cell>
        </row>
        <row r="12">
          <cell r="B12">
            <v>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425.5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400</v>
          </cell>
        </row>
        <row r="11">
          <cell r="B11">
            <v>325.5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84.88000000000001</v>
          </cell>
        </row>
        <row r="16">
          <cell r="B16">
            <v>1010.38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400</v>
          </cell>
        </row>
        <row r="11">
          <cell r="B11">
            <v>325.5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84.88000000000001</v>
          </cell>
        </row>
        <row r="16">
          <cell r="B16">
            <v>1010.38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1085</v>
          </cell>
        </row>
        <row r="12">
          <cell r="B12">
            <v>0</v>
          </cell>
        </row>
        <row r="13">
          <cell r="B13">
            <v>1700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2785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0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61.25</v>
          </cell>
        </row>
        <row r="16">
          <cell r="B16">
            <v>261.25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1627.5</v>
          </cell>
        </row>
        <row r="12">
          <cell r="B12">
            <v>80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50.88000000000001</v>
          </cell>
        </row>
        <row r="16">
          <cell r="B16">
            <v>1858.38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0</v>
          </cell>
        </row>
        <row r="12">
          <cell r="B12">
            <v>765.6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122.5</v>
          </cell>
        </row>
        <row r="16">
          <cell r="B16">
            <v>988.1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2170</v>
          </cell>
        </row>
        <row r="12">
          <cell r="B12">
            <v>120</v>
          </cell>
        </row>
        <row r="13">
          <cell r="B13">
            <v>230</v>
          </cell>
        </row>
        <row r="14">
          <cell r="B14">
            <v>0</v>
          </cell>
        </row>
        <row r="15">
          <cell r="B15">
            <v>50.879999999999995</v>
          </cell>
        </row>
        <row r="16">
          <cell r="B16">
            <v>2570.88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0</v>
          </cell>
        </row>
        <row r="11">
          <cell r="B11">
            <v>2441.25</v>
          </cell>
        </row>
        <row r="12">
          <cell r="B12">
            <v>140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101.75999999999999</v>
          </cell>
        </row>
        <row r="16">
          <cell r="B16">
            <v>2783.01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ttaglio preventivo"/>
      <sheetName val="2-preventivo di spesa"/>
    </sheetNames>
    <sheetDataSet>
      <sheetData sheetId="0"/>
      <sheetData sheetId="1">
        <row r="10">
          <cell r="B10">
            <v>572.22</v>
          </cell>
        </row>
        <row r="11">
          <cell r="B11">
            <v>542.5</v>
          </cell>
        </row>
        <row r="12">
          <cell r="B12">
            <v>100</v>
          </cell>
        </row>
        <row r="13">
          <cell r="B13">
            <v>100</v>
          </cell>
        </row>
        <row r="14">
          <cell r="B14">
            <v>0</v>
          </cell>
        </row>
        <row r="15">
          <cell r="B15">
            <v>99.518699999999995</v>
          </cell>
        </row>
        <row r="16">
          <cell r="B16">
            <v>1414.2387000000001</v>
          </cell>
        </row>
        <row r="17">
          <cell r="B17"/>
        </row>
        <row r="18">
          <cell r="B18"/>
        </row>
        <row r="19">
          <cell r="B19"/>
        </row>
        <row r="20">
          <cell r="B20"/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zoomScale="80" zoomScaleNormal="8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Q3" sqref="Q3"/>
    </sheetView>
  </sheetViews>
  <sheetFormatPr defaultRowHeight="15" x14ac:dyDescent="0.25"/>
  <cols>
    <col min="1" max="1" width="5" style="6" customWidth="1"/>
    <col min="2" max="2" width="14" style="1" customWidth="1"/>
    <col min="3" max="3" width="22" style="1" customWidth="1"/>
    <col min="4" max="4" width="23" style="2" customWidth="1"/>
    <col min="5" max="5" width="12.28515625" style="56" customWidth="1"/>
    <col min="6" max="6" width="11.42578125" style="3" bestFit="1" customWidth="1"/>
    <col min="7" max="7" width="19" style="1" customWidth="1"/>
    <col min="8" max="8" width="19.140625" style="1" customWidth="1"/>
    <col min="9" max="9" width="13.140625" style="80" customWidth="1"/>
    <col min="10" max="14" width="9.7109375" style="2" customWidth="1"/>
    <col min="15" max="15" width="10.42578125" style="2" customWidth="1"/>
    <col min="16" max="16" width="11.5703125" style="5" customWidth="1"/>
    <col min="17" max="17" width="11.28515625" style="192" customWidth="1"/>
    <col min="18" max="18" width="10.140625" style="2" customWidth="1"/>
    <col min="19" max="19" width="10.42578125" style="2" customWidth="1"/>
    <col min="20" max="21" width="10.7109375" style="8" customWidth="1"/>
    <col min="22" max="23" width="10.7109375" style="4" customWidth="1"/>
    <col min="24" max="25" width="11.85546875" style="4" customWidth="1"/>
    <col min="26" max="26" width="10.7109375" style="4" customWidth="1"/>
    <col min="27" max="27" width="10.7109375" style="7" customWidth="1"/>
    <col min="28" max="28" width="24.7109375" style="34" customWidth="1"/>
    <col min="29" max="29" width="26.85546875" style="54" customWidth="1"/>
  </cols>
  <sheetData>
    <row r="1" spans="1:29" s="2" customFormat="1" ht="15" customHeight="1" x14ac:dyDescent="0.25">
      <c r="A1" s="172" t="s">
        <v>4</v>
      </c>
      <c r="B1" s="172"/>
      <c r="C1" s="172"/>
      <c r="D1" s="172"/>
      <c r="E1" s="172"/>
      <c r="F1" s="172"/>
      <c r="G1" s="172"/>
      <c r="H1" s="172"/>
      <c r="I1" s="172"/>
      <c r="J1" s="172" t="s">
        <v>9</v>
      </c>
      <c r="K1" s="172"/>
      <c r="L1" s="172" t="s">
        <v>6</v>
      </c>
      <c r="M1" s="172"/>
      <c r="N1" s="172"/>
      <c r="O1" s="172"/>
      <c r="P1" s="173"/>
      <c r="Q1" s="173"/>
      <c r="R1" s="173"/>
      <c r="S1" s="174"/>
      <c r="T1" s="176" t="s">
        <v>0</v>
      </c>
      <c r="U1" s="176"/>
      <c r="V1" s="177"/>
      <c r="W1" s="177"/>
      <c r="X1" s="177"/>
      <c r="Y1" s="177"/>
      <c r="Z1" s="177"/>
      <c r="AA1" s="177"/>
      <c r="AB1" s="182" t="s">
        <v>22</v>
      </c>
      <c r="AC1" s="180" t="s">
        <v>25</v>
      </c>
    </row>
    <row r="2" spans="1:29" s="1" customFormat="1" ht="75" x14ac:dyDescent="0.25">
      <c r="A2" s="23" t="s">
        <v>3</v>
      </c>
      <c r="B2" s="22" t="s">
        <v>27</v>
      </c>
      <c r="C2" s="22" t="s">
        <v>1</v>
      </c>
      <c r="D2" s="22" t="s">
        <v>8</v>
      </c>
      <c r="E2" s="24" t="s">
        <v>10</v>
      </c>
      <c r="F2" s="25" t="s">
        <v>11</v>
      </c>
      <c r="G2" s="22" t="s">
        <v>5</v>
      </c>
      <c r="H2" s="22" t="s">
        <v>2</v>
      </c>
      <c r="I2" s="75" t="s">
        <v>12</v>
      </c>
      <c r="J2" s="81" t="s">
        <v>206</v>
      </c>
      <c r="K2" s="81" t="s">
        <v>207</v>
      </c>
      <c r="L2" s="81" t="s">
        <v>208</v>
      </c>
      <c r="M2" s="81" t="s">
        <v>209</v>
      </c>
      <c r="N2" s="81" t="s">
        <v>210</v>
      </c>
      <c r="O2" s="81" t="s">
        <v>211</v>
      </c>
      <c r="P2" s="22" t="s">
        <v>23</v>
      </c>
      <c r="Q2" s="75" t="s">
        <v>24</v>
      </c>
      <c r="R2" s="26" t="s">
        <v>13</v>
      </c>
      <c r="S2" s="26" t="s">
        <v>285</v>
      </c>
      <c r="T2" s="27" t="s">
        <v>16</v>
      </c>
      <c r="U2" s="27" t="s">
        <v>18</v>
      </c>
      <c r="V2" s="27" t="s">
        <v>17</v>
      </c>
      <c r="W2" s="70" t="s">
        <v>185</v>
      </c>
      <c r="X2" s="27" t="s">
        <v>38</v>
      </c>
      <c r="Y2" s="27" t="s">
        <v>186</v>
      </c>
      <c r="Z2" s="27" t="s">
        <v>14</v>
      </c>
      <c r="AA2" s="27" t="s">
        <v>15</v>
      </c>
      <c r="AB2" s="182"/>
      <c r="AC2" s="181"/>
    </row>
    <row r="3" spans="1:29" s="2" customFormat="1" ht="30" x14ac:dyDescent="0.25">
      <c r="A3" s="95">
        <v>1</v>
      </c>
      <c r="B3" s="10" t="s">
        <v>26</v>
      </c>
      <c r="C3" s="10" t="s">
        <v>28</v>
      </c>
      <c r="D3" s="10" t="s">
        <v>29</v>
      </c>
      <c r="E3" s="45" t="s">
        <v>264</v>
      </c>
      <c r="F3" s="44" t="s">
        <v>30</v>
      </c>
      <c r="G3" s="10" t="s">
        <v>288</v>
      </c>
      <c r="H3" s="10" t="s">
        <v>31</v>
      </c>
      <c r="I3" s="76" t="s">
        <v>31</v>
      </c>
      <c r="J3" s="12">
        <f>'[1]2-preventivo di spesa'!$B$10</f>
        <v>1500</v>
      </c>
      <c r="K3" s="12">
        <f>'[1]2-preventivo di spesa'!$B$11</f>
        <v>0</v>
      </c>
      <c r="L3" s="12">
        <f>'[1]2-preventivo di spesa'!$B$12</f>
        <v>100</v>
      </c>
      <c r="M3" s="12">
        <f>'[1]2-preventivo di spesa'!$B$13</f>
        <v>100</v>
      </c>
      <c r="N3" s="12">
        <f>'[1]2-preventivo di spesa'!$B$14</f>
        <v>0</v>
      </c>
      <c r="O3" s="12">
        <f>'[1]2-preventivo di spesa'!$B$15</f>
        <v>127.50000000000001</v>
      </c>
      <c r="P3" s="13">
        <f>'[1]2-preventivo di spesa'!$B$16</f>
        <v>1827.5</v>
      </c>
      <c r="Q3" s="38">
        <f>P3-K3</f>
        <v>1827.5</v>
      </c>
      <c r="R3" s="14">
        <f t="shared" ref="R3:R48" si="0">SUM(J3:O3)</f>
        <v>1827.5</v>
      </c>
      <c r="S3" s="14">
        <f t="shared" ref="S3:S71" si="1">P3-R3</f>
        <v>0</v>
      </c>
      <c r="T3" s="165">
        <f>SUM(P3:P15)</f>
        <v>17817.3907</v>
      </c>
      <c r="U3" s="165">
        <f>SUM(K3:K15)</f>
        <v>10478.062</v>
      </c>
      <c r="V3" s="156">
        <f>T3-U3</f>
        <v>7339.3287</v>
      </c>
      <c r="W3" s="43">
        <f>'[1]2-preventivo di spesa'!$B$17+'[1]2-preventivo di spesa'!$B$18+'[1]2-preventivo di spesa'!$B$19+'[1]2-preventivo di spesa'!$B$20</f>
        <v>0</v>
      </c>
      <c r="X3" s="156">
        <f>SUM(W3:W15)</f>
        <v>0</v>
      </c>
      <c r="Y3" s="156">
        <f>V3-X3</f>
        <v>7339.3287</v>
      </c>
      <c r="Z3" s="156">
        <v>5050</v>
      </c>
      <c r="AA3" s="171">
        <f>Z3-Y3</f>
        <v>-2289.3287</v>
      </c>
      <c r="AB3" s="49" t="s">
        <v>35</v>
      </c>
      <c r="AC3" s="50"/>
    </row>
    <row r="4" spans="1:29" s="2" customFormat="1" ht="45" x14ac:dyDescent="0.25">
      <c r="A4" s="95">
        <f>A3+1</f>
        <v>2</v>
      </c>
      <c r="B4" s="10" t="s">
        <v>26</v>
      </c>
      <c r="C4" s="2" t="s">
        <v>44</v>
      </c>
      <c r="D4" s="10" t="s">
        <v>45</v>
      </c>
      <c r="E4" s="42" t="s">
        <v>46</v>
      </c>
      <c r="F4" s="44"/>
      <c r="G4" s="10" t="s">
        <v>291</v>
      </c>
      <c r="H4" s="10" t="s">
        <v>47</v>
      </c>
      <c r="I4" s="76" t="s">
        <v>47</v>
      </c>
      <c r="J4" s="12">
        <f>'[2]2-preventivo di spesa'!$B$10</f>
        <v>0</v>
      </c>
      <c r="K4" s="37">
        <f>'[2]2-preventivo di spesa'!$B$11</f>
        <v>1736</v>
      </c>
      <c r="L4" s="37">
        <f>'[2]2-preventivo di spesa'!$B$12</f>
        <v>0</v>
      </c>
      <c r="M4" s="37">
        <f>'[2]2-preventivo di spesa'!$B$13</f>
        <v>0</v>
      </c>
      <c r="N4" s="37">
        <f>'[2]2-preventivo di spesa'!$B$14</f>
        <v>0</v>
      </c>
      <c r="O4" s="37">
        <f>'[2]2-preventivo di spesa'!$B$15</f>
        <v>0</v>
      </c>
      <c r="P4" s="13">
        <f>'[2]2-preventivo di spesa'!$B$16</f>
        <v>1736</v>
      </c>
      <c r="Q4" s="38">
        <f>P4-K4</f>
        <v>0</v>
      </c>
      <c r="R4" s="14">
        <f t="shared" si="0"/>
        <v>1736</v>
      </c>
      <c r="S4" s="14">
        <f t="shared" si="1"/>
        <v>0</v>
      </c>
      <c r="T4" s="175"/>
      <c r="U4" s="157"/>
      <c r="V4" s="159"/>
      <c r="W4" s="43">
        <f>'[2]2-preventivo di spesa'!$B$17+'[2]2-preventivo di spesa'!$B$18+'[2]2-preventivo di spesa'!$B$19+'[2]2-preventivo di spesa'!$B$20</f>
        <v>0</v>
      </c>
      <c r="X4" s="157"/>
      <c r="Y4" s="157"/>
      <c r="Z4" s="159"/>
      <c r="AA4" s="178"/>
      <c r="AB4" s="49" t="s">
        <v>49</v>
      </c>
      <c r="AC4" s="50" t="s">
        <v>248</v>
      </c>
    </row>
    <row r="5" spans="1:29" s="2" customFormat="1" ht="30" x14ac:dyDescent="0.25">
      <c r="A5" s="95">
        <f t="shared" ref="A5:A69" si="2">A4+1</f>
        <v>3</v>
      </c>
      <c r="B5" s="10" t="s">
        <v>26</v>
      </c>
      <c r="C5" s="10" t="s">
        <v>50</v>
      </c>
      <c r="D5" s="10" t="s">
        <v>29</v>
      </c>
      <c r="E5" s="42" t="s">
        <v>265</v>
      </c>
      <c r="F5" s="44" t="s">
        <v>51</v>
      </c>
      <c r="G5" s="10" t="s">
        <v>290</v>
      </c>
      <c r="H5" s="10" t="s">
        <v>47</v>
      </c>
      <c r="I5" s="76" t="s">
        <v>47</v>
      </c>
      <c r="J5" s="36">
        <f>'[3]2-preventivo di spesa'!$B$10</f>
        <v>1200</v>
      </c>
      <c r="K5" s="37">
        <f>'[3]2-preventivo di spesa'!$B$11</f>
        <v>0</v>
      </c>
      <c r="L5" s="37">
        <f>'[3]2-preventivo di spesa'!$B$12</f>
        <v>0</v>
      </c>
      <c r="M5" s="37">
        <f>'[3]2-preventivo di spesa'!$B$13</f>
        <v>100</v>
      </c>
      <c r="N5" s="37">
        <f>'[3]2-preventivo di spesa'!$B$14</f>
        <v>0</v>
      </c>
      <c r="O5" s="37">
        <f>'[3]2-preventivo di spesa'!$B$15</f>
        <v>102.00000000000001</v>
      </c>
      <c r="P5" s="13">
        <f>'[3]2-preventivo di spesa'!$B$16</f>
        <v>1402</v>
      </c>
      <c r="Q5" s="38">
        <f>P5-K5</f>
        <v>1402</v>
      </c>
      <c r="R5" s="14">
        <f t="shared" si="0"/>
        <v>1402</v>
      </c>
      <c r="S5" s="14">
        <f t="shared" ref="S5" si="3">P5-R5</f>
        <v>0</v>
      </c>
      <c r="T5" s="175"/>
      <c r="U5" s="157"/>
      <c r="V5" s="159"/>
      <c r="W5" s="43">
        <f>'[3]2-preventivo di spesa'!$B$17+'[3]2-preventivo di spesa'!$B$18+'[3]2-preventivo di spesa'!$B$19+'[3]2-preventivo di spesa'!$B$20</f>
        <v>0</v>
      </c>
      <c r="X5" s="157"/>
      <c r="Y5" s="157"/>
      <c r="Z5" s="159"/>
      <c r="AA5" s="178"/>
      <c r="AB5" s="49" t="s">
        <v>53</v>
      </c>
      <c r="AC5" s="51"/>
    </row>
    <row r="6" spans="1:29" s="2" customFormat="1" ht="30" x14ac:dyDescent="0.25">
      <c r="A6" s="95">
        <f t="shared" si="2"/>
        <v>4</v>
      </c>
      <c r="B6" s="10" t="s">
        <v>26</v>
      </c>
      <c r="C6" s="10" t="s">
        <v>54</v>
      </c>
      <c r="D6" s="10" t="s">
        <v>41</v>
      </c>
      <c r="E6" s="42" t="s">
        <v>266</v>
      </c>
      <c r="F6" s="44" t="s">
        <v>267</v>
      </c>
      <c r="G6" s="10" t="s">
        <v>289</v>
      </c>
      <c r="H6" s="10" t="s">
        <v>55</v>
      </c>
      <c r="I6" s="76" t="s">
        <v>55</v>
      </c>
      <c r="J6" s="36">
        <f>'[4]2-preventivo di spesa'!$B$10</f>
        <v>0</v>
      </c>
      <c r="K6" s="37">
        <f>'[4]2-preventivo di spesa'!$B$11</f>
        <v>1960.8120000000001</v>
      </c>
      <c r="L6" s="37">
        <f>'[4]2-preventivo di spesa'!$B$12</f>
        <v>200</v>
      </c>
      <c r="M6" s="37">
        <f>'[4]2-preventivo di spesa'!$B$13</f>
        <v>200</v>
      </c>
      <c r="N6" s="37">
        <f>'[4]2-preventivo di spesa'!$B$14</f>
        <v>0</v>
      </c>
      <c r="O6" s="37">
        <f>'[4]2-preventivo di spesa'!$B$15</f>
        <v>101.75999999999999</v>
      </c>
      <c r="P6" s="13">
        <f>'[4]2-preventivo di spesa'!$B$16</f>
        <v>2462.5720000000001</v>
      </c>
      <c r="Q6" s="38">
        <f>P6-K6</f>
        <v>501.76</v>
      </c>
      <c r="R6" s="14">
        <f t="shared" si="0"/>
        <v>2462.5720000000001</v>
      </c>
      <c r="S6" s="14">
        <f t="shared" ref="S6" si="4">P6-R6</f>
        <v>0</v>
      </c>
      <c r="T6" s="175"/>
      <c r="U6" s="157"/>
      <c r="V6" s="159"/>
      <c r="W6" s="43">
        <f>'[4]2-preventivo di spesa'!$B$17+'[4]2-preventivo di spesa'!$B$18+'[4]2-preventivo di spesa'!$B$19+'[4]2-preventivo di spesa'!$B$20</f>
        <v>0</v>
      </c>
      <c r="X6" s="157"/>
      <c r="Y6" s="157"/>
      <c r="Z6" s="159"/>
      <c r="AA6" s="178"/>
      <c r="AB6" s="49" t="s">
        <v>48</v>
      </c>
      <c r="AC6" s="50"/>
    </row>
    <row r="7" spans="1:29" s="2" customFormat="1" ht="30" x14ac:dyDescent="0.25">
      <c r="A7" s="95">
        <f t="shared" si="2"/>
        <v>5</v>
      </c>
      <c r="B7" s="10" t="s">
        <v>26</v>
      </c>
      <c r="C7" s="10" t="s">
        <v>79</v>
      </c>
      <c r="D7" s="10" t="s">
        <v>41</v>
      </c>
      <c r="E7" s="42">
        <v>42711</v>
      </c>
      <c r="F7" s="44">
        <v>0.875</v>
      </c>
      <c r="G7" s="10" t="s">
        <v>239</v>
      </c>
      <c r="H7" s="10" t="s">
        <v>81</v>
      </c>
      <c r="I7" s="76" t="s">
        <v>80</v>
      </c>
      <c r="J7" s="12">
        <f>'[5]2-preventivo di spesa'!$B$10</f>
        <v>0</v>
      </c>
      <c r="K7" s="72">
        <f>'[5]2-preventivo di spesa'!$B$11</f>
        <v>1627.5</v>
      </c>
      <c r="L7" s="72">
        <f>'[5]2-preventivo di spesa'!$B$12</f>
        <v>80</v>
      </c>
      <c r="M7" s="72">
        <f>'[5]2-preventivo di spesa'!$B$13</f>
        <v>100</v>
      </c>
      <c r="N7" s="72">
        <f>'[5]2-preventivo di spesa'!$B$14</f>
        <v>0</v>
      </c>
      <c r="O7" s="72">
        <f>'[5]2-preventivo di spesa'!$B$15</f>
        <v>50.88000000000001</v>
      </c>
      <c r="P7" s="13">
        <f>'[5]2-preventivo di spesa'!$B$16</f>
        <v>1858.38</v>
      </c>
      <c r="Q7" s="38">
        <f t="shared" ref="Q7:Q28" si="5">P7-K7</f>
        <v>230.88000000000011</v>
      </c>
      <c r="R7" s="14">
        <f t="shared" si="0"/>
        <v>1858.38</v>
      </c>
      <c r="S7" s="14">
        <f t="shared" si="1"/>
        <v>0</v>
      </c>
      <c r="T7" s="175"/>
      <c r="U7" s="157"/>
      <c r="V7" s="159"/>
      <c r="W7" s="43">
        <f>'[5]2-preventivo di spesa'!$B$17+'[5]2-preventivo di spesa'!$B$18+'[5]2-preventivo di spesa'!$B$19+'[5]2-preventivo di spesa'!$B$20</f>
        <v>0</v>
      </c>
      <c r="X7" s="157"/>
      <c r="Y7" s="157"/>
      <c r="Z7" s="159"/>
      <c r="AA7" s="178"/>
      <c r="AB7" s="49"/>
      <c r="AC7" s="50"/>
    </row>
    <row r="8" spans="1:29" s="2" customFormat="1" ht="30" x14ac:dyDescent="0.25">
      <c r="A8" s="95">
        <f t="shared" si="2"/>
        <v>6</v>
      </c>
      <c r="B8" s="10" t="s">
        <v>26</v>
      </c>
      <c r="C8" s="10" t="s">
        <v>135</v>
      </c>
      <c r="D8" s="10" t="s">
        <v>41</v>
      </c>
      <c r="E8" s="42" t="s">
        <v>244</v>
      </c>
      <c r="F8" s="44" t="s">
        <v>72</v>
      </c>
      <c r="G8" s="10" t="s">
        <v>268</v>
      </c>
      <c r="H8" s="10" t="s">
        <v>137</v>
      </c>
      <c r="I8" s="76" t="s">
        <v>134</v>
      </c>
      <c r="J8" s="55">
        <f>'[6]2-preventivo di spesa'!$B$10</f>
        <v>0</v>
      </c>
      <c r="K8" s="55">
        <f>'[6]2-preventivo di spesa'!$B$11</f>
        <v>0</v>
      </c>
      <c r="L8" s="55">
        <f>'[6]2-preventivo di spesa'!$B$12</f>
        <v>765.6</v>
      </c>
      <c r="M8" s="55">
        <f>'[6]2-preventivo di spesa'!$B$13</f>
        <v>100</v>
      </c>
      <c r="N8" s="55">
        <f>'[6]2-preventivo di spesa'!$B$14</f>
        <v>0</v>
      </c>
      <c r="O8" s="55">
        <f>'[6]2-preventivo di spesa'!$B$15</f>
        <v>122.5</v>
      </c>
      <c r="P8" s="13">
        <f>'[6]2-preventivo di spesa'!$B$16</f>
        <v>988.1</v>
      </c>
      <c r="Q8" s="38">
        <f t="shared" ref="Q8" si="6">P8-K8</f>
        <v>988.1</v>
      </c>
      <c r="R8" s="14">
        <f t="shared" ref="R8" si="7">SUM(J8:O8)</f>
        <v>988.1</v>
      </c>
      <c r="S8" s="14">
        <f t="shared" ref="S8" si="8">P8-R8</f>
        <v>0</v>
      </c>
      <c r="T8" s="157"/>
      <c r="U8" s="157"/>
      <c r="V8" s="157"/>
      <c r="W8" s="55">
        <f>'[6]2-preventivo di spesa'!$B$17+'[6]2-preventivo di spesa'!$B$18+'[6]2-preventivo di spesa'!$B$19+'[6]2-preventivo di spesa'!$B$20</f>
        <v>0</v>
      </c>
      <c r="X8" s="157"/>
      <c r="Y8" s="157"/>
      <c r="Z8" s="157"/>
      <c r="AA8" s="157"/>
      <c r="AB8" s="49"/>
      <c r="AC8" s="50"/>
    </row>
    <row r="9" spans="1:29" s="2" customFormat="1" ht="45.75" customHeight="1" x14ac:dyDescent="0.25">
      <c r="A9" s="95">
        <f t="shared" si="2"/>
        <v>7</v>
      </c>
      <c r="B9" s="10" t="s">
        <v>26</v>
      </c>
      <c r="C9" s="10" t="s">
        <v>142</v>
      </c>
      <c r="D9" s="10" t="s">
        <v>138</v>
      </c>
      <c r="E9" s="42" t="s">
        <v>269</v>
      </c>
      <c r="F9" s="44" t="s">
        <v>270</v>
      </c>
      <c r="G9" s="10" t="s">
        <v>239</v>
      </c>
      <c r="H9" s="10" t="s">
        <v>140</v>
      </c>
      <c r="I9" s="76" t="s">
        <v>141</v>
      </c>
      <c r="J9" s="64">
        <f>'[7]2-preventivo di spesa'!$B$10</f>
        <v>0</v>
      </c>
      <c r="K9" s="64">
        <f>'[7]2-preventivo di spesa'!$B$11</f>
        <v>2170</v>
      </c>
      <c r="L9" s="64">
        <f>'[7]2-preventivo di spesa'!$B$12</f>
        <v>120</v>
      </c>
      <c r="M9" s="64">
        <f>'[7]2-preventivo di spesa'!$B$13</f>
        <v>230</v>
      </c>
      <c r="N9" s="64">
        <f>'[7]2-preventivo di spesa'!$B$14</f>
        <v>0</v>
      </c>
      <c r="O9" s="64">
        <f>'[7]2-preventivo di spesa'!$B$15</f>
        <v>50.879999999999995</v>
      </c>
      <c r="P9" s="13">
        <f>'[7]2-preventivo di spesa'!$B$16</f>
        <v>2570.88</v>
      </c>
      <c r="Q9" s="38">
        <f t="shared" ref="Q9:Q11" si="9">P9-K9</f>
        <v>400.88000000000011</v>
      </c>
      <c r="R9" s="14">
        <f t="shared" ref="R9:R11" si="10">SUM(J9:O9)</f>
        <v>2570.88</v>
      </c>
      <c r="S9" s="14">
        <f t="shared" ref="S9:S11" si="11">P9-R9</f>
        <v>0</v>
      </c>
      <c r="T9" s="157"/>
      <c r="U9" s="157"/>
      <c r="V9" s="157"/>
      <c r="W9" s="64">
        <f>'[7]2-preventivo di spesa'!$B$17+'[7]2-preventivo di spesa'!$B$18+'[7]2-preventivo di spesa'!$B$19+'[7]2-preventivo di spesa'!$B$20</f>
        <v>0</v>
      </c>
      <c r="X9" s="157"/>
      <c r="Y9" s="157"/>
      <c r="Z9" s="157"/>
      <c r="AA9" s="157"/>
      <c r="AB9" s="49"/>
      <c r="AC9" s="50"/>
    </row>
    <row r="10" spans="1:29" s="2" customFormat="1" ht="30" x14ac:dyDescent="0.25">
      <c r="A10" s="95">
        <f t="shared" si="2"/>
        <v>8</v>
      </c>
      <c r="B10" s="10" t="s">
        <v>26</v>
      </c>
      <c r="C10" s="10" t="s">
        <v>143</v>
      </c>
      <c r="D10" s="10" t="s">
        <v>144</v>
      </c>
      <c r="E10" s="42" t="s">
        <v>145</v>
      </c>
      <c r="F10" s="44">
        <v>0.875</v>
      </c>
      <c r="G10" s="10" t="s">
        <v>292</v>
      </c>
      <c r="H10" s="10" t="s">
        <v>140</v>
      </c>
      <c r="I10" s="76" t="s">
        <v>141</v>
      </c>
      <c r="J10" s="64">
        <f>'[8]2-preventivo di spesa'!$B$10</f>
        <v>0</v>
      </c>
      <c r="K10" s="64">
        <f>'[8]2-preventivo di spesa'!$B$11</f>
        <v>2441.25</v>
      </c>
      <c r="L10" s="64">
        <f>'[8]2-preventivo di spesa'!$B$12</f>
        <v>140</v>
      </c>
      <c r="M10" s="64">
        <f>'[8]2-preventivo di spesa'!$B$13</f>
        <v>100</v>
      </c>
      <c r="N10" s="64">
        <f>'[8]2-preventivo di spesa'!$B$14</f>
        <v>0</v>
      </c>
      <c r="O10" s="64">
        <f>'[8]2-preventivo di spesa'!$B$15</f>
        <v>101.75999999999999</v>
      </c>
      <c r="P10" s="13">
        <f>'[8]2-preventivo di spesa'!$B$16</f>
        <v>2783.01</v>
      </c>
      <c r="Q10" s="38">
        <f t="shared" si="9"/>
        <v>341.76000000000022</v>
      </c>
      <c r="R10" s="14">
        <f t="shared" si="10"/>
        <v>2783.01</v>
      </c>
      <c r="S10" s="14">
        <f t="shared" si="11"/>
        <v>0</v>
      </c>
      <c r="T10" s="157"/>
      <c r="U10" s="157"/>
      <c r="V10" s="157"/>
      <c r="W10" s="64">
        <f>'[8]2-preventivo di spesa'!$B$17+'[8]2-preventivo di spesa'!$B$18+'[8]2-preventivo di spesa'!$B$19+'[8]2-preventivo di spesa'!$B$20</f>
        <v>0</v>
      </c>
      <c r="X10" s="157"/>
      <c r="Y10" s="157"/>
      <c r="Z10" s="157"/>
      <c r="AA10" s="157"/>
      <c r="AB10" s="49"/>
      <c r="AC10" s="50"/>
    </row>
    <row r="11" spans="1:29" s="2" customFormat="1" ht="30" x14ac:dyDescent="0.25">
      <c r="A11" s="95">
        <f t="shared" si="2"/>
        <v>9</v>
      </c>
      <c r="B11" s="10" t="s">
        <v>26</v>
      </c>
      <c r="C11" s="10" t="s">
        <v>173</v>
      </c>
      <c r="D11" s="10" t="s">
        <v>41</v>
      </c>
      <c r="E11" s="42">
        <v>42821</v>
      </c>
      <c r="F11" s="44">
        <v>0.85416666666666663</v>
      </c>
      <c r="G11" s="10" t="s">
        <v>239</v>
      </c>
      <c r="H11" s="10" t="s">
        <v>174</v>
      </c>
      <c r="I11" s="76" t="s">
        <v>174</v>
      </c>
      <c r="J11" s="64">
        <f>'[9]2-preventivo di spesa'!$B$10</f>
        <v>572.22</v>
      </c>
      <c r="K11" s="64">
        <f>'[9]2-preventivo di spesa'!$B$11</f>
        <v>542.5</v>
      </c>
      <c r="L11" s="64">
        <f>'[9]2-preventivo di spesa'!$B$12</f>
        <v>100</v>
      </c>
      <c r="M11" s="64">
        <f>'[9]2-preventivo di spesa'!$B$13</f>
        <v>100</v>
      </c>
      <c r="N11" s="64">
        <f>'[9]2-preventivo di spesa'!$B$14</f>
        <v>0</v>
      </c>
      <c r="O11" s="64">
        <f>'[9]2-preventivo di spesa'!$B$15</f>
        <v>99.518699999999995</v>
      </c>
      <c r="P11" s="13">
        <f>'[9]2-preventivo di spesa'!$B$16</f>
        <v>1414.2387000000001</v>
      </c>
      <c r="Q11" s="38">
        <f t="shared" si="9"/>
        <v>871.73870000000011</v>
      </c>
      <c r="R11" s="14">
        <f t="shared" si="10"/>
        <v>1414.2387000000001</v>
      </c>
      <c r="S11" s="14">
        <f t="shared" si="11"/>
        <v>0</v>
      </c>
      <c r="T11" s="157"/>
      <c r="U11" s="157"/>
      <c r="V11" s="157"/>
      <c r="W11" s="64">
        <f>'[9]2-preventivo di spesa'!$B$17+'[9]2-preventivo di spesa'!$B$18+'[9]2-preventivo di spesa'!$B$19+'[9]2-preventivo di spesa'!$B$20</f>
        <v>0</v>
      </c>
      <c r="X11" s="157"/>
      <c r="Y11" s="157"/>
      <c r="Z11" s="157"/>
      <c r="AA11" s="157"/>
      <c r="AB11" s="49"/>
      <c r="AC11" s="50"/>
    </row>
    <row r="12" spans="1:29" s="2" customFormat="1" ht="30" x14ac:dyDescent="0.25">
      <c r="A12" s="95">
        <f t="shared" si="2"/>
        <v>10</v>
      </c>
      <c r="B12" s="10" t="s">
        <v>26</v>
      </c>
      <c r="C12" s="10" t="s">
        <v>196</v>
      </c>
      <c r="D12" s="10" t="s">
        <v>197</v>
      </c>
      <c r="E12" s="42" t="s">
        <v>172</v>
      </c>
      <c r="F12" s="44" t="s">
        <v>198</v>
      </c>
      <c r="G12" s="10" t="s">
        <v>300</v>
      </c>
      <c r="H12" s="10" t="s">
        <v>200</v>
      </c>
      <c r="I12" s="76" t="s">
        <v>193</v>
      </c>
      <c r="J12" s="152"/>
      <c r="K12" s="152"/>
      <c r="L12" s="152"/>
      <c r="M12" s="152"/>
      <c r="N12" s="152"/>
      <c r="O12" s="152"/>
      <c r="P12" s="13">
        <f>'[39]2-preventivo di spesa'!$B$17</f>
        <v>774.71</v>
      </c>
      <c r="Q12" s="38">
        <f t="shared" ref="Q12:Q15" si="12">P12-K12</f>
        <v>774.71</v>
      </c>
      <c r="R12" s="14">
        <f t="shared" ref="R12:R15" si="13">SUM(J12:O12)</f>
        <v>0</v>
      </c>
      <c r="S12" s="73"/>
      <c r="T12" s="157"/>
      <c r="U12" s="157"/>
      <c r="V12" s="157"/>
      <c r="W12" s="67"/>
      <c r="X12" s="157"/>
      <c r="Y12" s="157"/>
      <c r="Z12" s="157"/>
      <c r="AA12" s="157"/>
      <c r="AB12" s="49"/>
      <c r="AC12" s="50"/>
    </row>
    <row r="13" spans="1:29" s="2" customFormat="1" x14ac:dyDescent="0.25">
      <c r="A13" s="95">
        <f t="shared" si="2"/>
        <v>11</v>
      </c>
      <c r="B13" s="10" t="s">
        <v>26</v>
      </c>
      <c r="C13" s="10"/>
      <c r="D13" s="10"/>
      <c r="E13" s="42"/>
      <c r="F13" s="44"/>
      <c r="G13" s="10"/>
      <c r="H13" s="10"/>
      <c r="I13" s="76"/>
      <c r="J13" s="152"/>
      <c r="K13" s="152"/>
      <c r="L13" s="152"/>
      <c r="M13" s="152"/>
      <c r="N13" s="152"/>
      <c r="O13" s="152"/>
      <c r="P13" s="13"/>
      <c r="Q13" s="38">
        <f t="shared" si="12"/>
        <v>0</v>
      </c>
      <c r="R13" s="14">
        <f t="shared" si="13"/>
        <v>0</v>
      </c>
      <c r="S13" s="14">
        <f t="shared" ref="S13:S15" si="14">P13-R13</f>
        <v>0</v>
      </c>
      <c r="T13" s="157"/>
      <c r="U13" s="157"/>
      <c r="V13" s="157"/>
      <c r="W13" s="152"/>
      <c r="X13" s="157"/>
      <c r="Y13" s="157"/>
      <c r="Z13" s="157"/>
      <c r="AA13" s="157"/>
      <c r="AB13" s="49"/>
      <c r="AC13" s="50"/>
    </row>
    <row r="14" spans="1:29" s="2" customFormat="1" x14ac:dyDescent="0.25">
      <c r="A14" s="95">
        <f t="shared" si="2"/>
        <v>12</v>
      </c>
      <c r="B14" s="10" t="s">
        <v>26</v>
      </c>
      <c r="C14" s="10"/>
      <c r="D14" s="10"/>
      <c r="E14" s="42"/>
      <c r="F14" s="44"/>
      <c r="G14" s="10"/>
      <c r="H14" s="10"/>
      <c r="I14" s="76"/>
      <c r="J14" s="152"/>
      <c r="K14" s="152"/>
      <c r="L14" s="152"/>
      <c r="M14" s="152"/>
      <c r="N14" s="152"/>
      <c r="O14" s="152"/>
      <c r="P14" s="13"/>
      <c r="Q14" s="38">
        <f t="shared" si="12"/>
        <v>0</v>
      </c>
      <c r="R14" s="14">
        <f t="shared" si="13"/>
        <v>0</v>
      </c>
      <c r="S14" s="14">
        <f t="shared" si="14"/>
        <v>0</v>
      </c>
      <c r="T14" s="157"/>
      <c r="U14" s="157"/>
      <c r="V14" s="157"/>
      <c r="W14" s="152"/>
      <c r="X14" s="157"/>
      <c r="Y14" s="157"/>
      <c r="Z14" s="157"/>
      <c r="AA14" s="157"/>
      <c r="AB14" s="49"/>
      <c r="AC14" s="50"/>
    </row>
    <row r="15" spans="1:29" s="2" customFormat="1" x14ac:dyDescent="0.25">
      <c r="A15" s="95">
        <f t="shared" si="2"/>
        <v>13</v>
      </c>
      <c r="B15" s="10" t="s">
        <v>26</v>
      </c>
      <c r="C15" s="10"/>
      <c r="D15" s="10"/>
      <c r="E15" s="42"/>
      <c r="F15" s="44"/>
      <c r="G15" s="10"/>
      <c r="H15" s="10"/>
      <c r="I15" s="76"/>
      <c r="J15" s="152"/>
      <c r="K15" s="152"/>
      <c r="L15" s="152"/>
      <c r="M15" s="152"/>
      <c r="N15" s="152"/>
      <c r="O15" s="152"/>
      <c r="P15" s="13"/>
      <c r="Q15" s="38">
        <f t="shared" si="12"/>
        <v>0</v>
      </c>
      <c r="R15" s="14">
        <f t="shared" si="13"/>
        <v>0</v>
      </c>
      <c r="S15" s="14">
        <f t="shared" si="14"/>
        <v>0</v>
      </c>
      <c r="T15" s="158"/>
      <c r="U15" s="158"/>
      <c r="V15" s="158"/>
      <c r="W15" s="152"/>
      <c r="X15" s="158"/>
      <c r="Y15" s="158"/>
      <c r="Z15" s="158"/>
      <c r="AA15" s="158"/>
      <c r="AB15" s="49"/>
      <c r="AC15" s="50"/>
    </row>
    <row r="16" spans="1:29" s="2" customFormat="1" ht="30" x14ac:dyDescent="0.25">
      <c r="A16" s="95">
        <f t="shared" si="2"/>
        <v>14</v>
      </c>
      <c r="B16" s="10" t="s">
        <v>303</v>
      </c>
      <c r="C16" s="10" t="s">
        <v>109</v>
      </c>
      <c r="D16" s="10" t="s">
        <v>41</v>
      </c>
      <c r="E16" s="42" t="s">
        <v>111</v>
      </c>
      <c r="F16" s="44">
        <v>0.86458333333333337</v>
      </c>
      <c r="G16" s="10" t="s">
        <v>112</v>
      </c>
      <c r="H16" s="10" t="s">
        <v>110</v>
      </c>
      <c r="I16" s="76" t="s">
        <v>113</v>
      </c>
      <c r="J16" s="15">
        <f>'[10]2-preventivo di spesa'!$B$10</f>
        <v>868</v>
      </c>
      <c r="K16" s="36">
        <f>'[10]2-preventivo di spesa'!$B$11</f>
        <v>1085</v>
      </c>
      <c r="L16" s="36">
        <f>'[10]2-preventivo di spesa'!$B$12</f>
        <v>0</v>
      </c>
      <c r="M16" s="36">
        <f>'[10]2-preventivo di spesa'!$B$13</f>
        <v>100</v>
      </c>
      <c r="N16" s="36">
        <f>'[10]2-preventivo di spesa'!$B$14</f>
        <v>0</v>
      </c>
      <c r="O16" s="36">
        <f>'[10]2-preventivo di spesa'!$B$15</f>
        <v>226.42000000000002</v>
      </c>
      <c r="P16" s="13">
        <f>'[10]2-preventivo di spesa'!$B$16</f>
        <v>2279.42</v>
      </c>
      <c r="Q16" s="38">
        <f t="shared" si="5"/>
        <v>1194.42</v>
      </c>
      <c r="R16" s="14">
        <f t="shared" si="0"/>
        <v>2279.42</v>
      </c>
      <c r="S16" s="14">
        <f t="shared" ref="S16" si="15">P16-R16</f>
        <v>0</v>
      </c>
      <c r="T16" s="165">
        <f>SUM(P16:P27)</f>
        <v>11933.932150000001</v>
      </c>
      <c r="U16" s="165">
        <f>SUM(K16:K27)</f>
        <v>4882.5</v>
      </c>
      <c r="V16" s="156">
        <f>T16-U16</f>
        <v>7051.4321500000005</v>
      </c>
      <c r="W16" s="43">
        <f>'[10]2-preventivo di spesa'!$B$17+'[10]2-preventivo di spesa'!$B$18+'[10]2-preventivo di spesa'!$B$19+'[10]2-preventivo di spesa'!$B$20</f>
        <v>0</v>
      </c>
      <c r="X16" s="156">
        <f>SUM(W16:W27)</f>
        <v>0</v>
      </c>
      <c r="Y16" s="156">
        <f>V16-X16</f>
        <v>7051.4321500000005</v>
      </c>
      <c r="Z16" s="156">
        <v>6740</v>
      </c>
      <c r="AA16" s="171">
        <f>Z16-Y16</f>
        <v>-311.43215000000055</v>
      </c>
      <c r="AB16" s="49"/>
      <c r="AC16" s="51"/>
    </row>
    <row r="17" spans="1:29" s="2" customFormat="1" ht="30.75" customHeight="1" x14ac:dyDescent="0.25">
      <c r="A17" s="95">
        <f t="shared" si="2"/>
        <v>15</v>
      </c>
      <c r="B17" s="10" t="s">
        <v>303</v>
      </c>
      <c r="C17" s="10" t="s">
        <v>121</v>
      </c>
      <c r="D17" s="10" t="s">
        <v>108</v>
      </c>
      <c r="E17" s="42">
        <v>43036</v>
      </c>
      <c r="F17" s="44">
        <v>0.875</v>
      </c>
      <c r="G17" s="10" t="s">
        <v>271</v>
      </c>
      <c r="H17" s="10" t="s">
        <v>123</v>
      </c>
      <c r="I17" s="76" t="s">
        <v>123</v>
      </c>
      <c r="J17" s="55">
        <f>'[11]2-preventivo di spesa'!$B$10</f>
        <v>0</v>
      </c>
      <c r="K17" s="55">
        <f>'[11]2-preventivo di spesa'!$B$11</f>
        <v>1085</v>
      </c>
      <c r="L17" s="55">
        <f>'[11]2-preventivo di spesa'!$B$12</f>
        <v>0</v>
      </c>
      <c r="M17" s="55">
        <f>'[11]2-preventivo di spesa'!$B$13</f>
        <v>100</v>
      </c>
      <c r="N17" s="55">
        <f>'[11]2-preventivo di spesa'!$B$14</f>
        <v>0</v>
      </c>
      <c r="O17" s="55">
        <f>'[11]2-preventivo di spesa'!$B$15</f>
        <v>50.879999999999995</v>
      </c>
      <c r="P17" s="13">
        <f>'[11]2-preventivo di spesa'!$B$16</f>
        <v>1235.8800000000001</v>
      </c>
      <c r="Q17" s="38">
        <f t="shared" ref="Q17" si="16">P17-K17</f>
        <v>150.88000000000011</v>
      </c>
      <c r="R17" s="14">
        <f t="shared" ref="R17" si="17">SUM(J17:O17)</f>
        <v>1235.8800000000001</v>
      </c>
      <c r="S17" s="14">
        <f t="shared" ref="S17" si="18">P17-R17</f>
        <v>0</v>
      </c>
      <c r="T17" s="157"/>
      <c r="U17" s="157"/>
      <c r="V17" s="157"/>
      <c r="W17" s="55">
        <f>'[11]2-preventivo di spesa'!$B$17+'[11]2-preventivo di spesa'!$B$18+'[11]2-preventivo di spesa'!$B$19+'[11]2-preventivo di spesa'!$B$20</f>
        <v>0</v>
      </c>
      <c r="X17" s="157"/>
      <c r="Y17" s="157"/>
      <c r="Z17" s="157"/>
      <c r="AA17" s="157"/>
      <c r="AB17" s="49"/>
      <c r="AC17" s="51"/>
    </row>
    <row r="18" spans="1:29" s="2" customFormat="1" ht="30" x14ac:dyDescent="0.25">
      <c r="A18" s="95">
        <f t="shared" si="2"/>
        <v>16</v>
      </c>
      <c r="B18" s="10" t="s">
        <v>303</v>
      </c>
      <c r="C18" s="10" t="s">
        <v>166</v>
      </c>
      <c r="D18" s="10" t="s">
        <v>108</v>
      </c>
      <c r="E18" s="42" t="s">
        <v>167</v>
      </c>
      <c r="F18" s="44" t="s">
        <v>168</v>
      </c>
      <c r="G18" s="10" t="s">
        <v>293</v>
      </c>
      <c r="H18" s="41" t="s">
        <v>169</v>
      </c>
      <c r="I18" s="76" t="s">
        <v>169</v>
      </c>
      <c r="J18" s="12">
        <f>'[12]2-preventivo di spesa'!$B$10</f>
        <v>0</v>
      </c>
      <c r="K18" s="37">
        <f>'[12]2-preventivo di spesa'!$B$11</f>
        <v>0</v>
      </c>
      <c r="L18" s="37">
        <f>'[12]2-preventivo di spesa'!$B$12</f>
        <v>0</v>
      </c>
      <c r="M18" s="37">
        <f>'[12]2-preventivo di spesa'!$B$13</f>
        <v>100</v>
      </c>
      <c r="N18" s="37">
        <f>'[12]2-preventivo di spesa'!$B$14</f>
        <v>0</v>
      </c>
      <c r="O18" s="37">
        <f>'[12]2-preventivo di spesa'!$B$15</f>
        <v>0</v>
      </c>
      <c r="P18" s="13">
        <f>'[12]2-preventivo di spesa'!$B$16</f>
        <v>100</v>
      </c>
      <c r="Q18" s="38">
        <f t="shared" si="5"/>
        <v>100</v>
      </c>
      <c r="R18" s="14">
        <f t="shared" si="0"/>
        <v>100</v>
      </c>
      <c r="S18" s="14">
        <f t="shared" si="1"/>
        <v>0</v>
      </c>
      <c r="T18" s="157"/>
      <c r="U18" s="157"/>
      <c r="V18" s="157"/>
      <c r="W18" s="43">
        <f>'[12]2-preventivo di spesa'!$B$17+'[12]2-preventivo di spesa'!$B$18+'[12]2-preventivo di spesa'!$B$19+'[12]2-preventivo di spesa'!$B$20</f>
        <v>0</v>
      </c>
      <c r="X18" s="157"/>
      <c r="Y18" s="157"/>
      <c r="Z18" s="157"/>
      <c r="AA18" s="157"/>
      <c r="AB18" s="49"/>
      <c r="AC18" s="129" t="s">
        <v>248</v>
      </c>
    </row>
    <row r="19" spans="1:29" ht="30" x14ac:dyDescent="0.25">
      <c r="A19" s="95">
        <f t="shared" si="2"/>
        <v>17</v>
      </c>
      <c r="B19" s="10" t="s">
        <v>303</v>
      </c>
      <c r="C19" s="10" t="s">
        <v>171</v>
      </c>
      <c r="D19" s="10" t="s">
        <v>41</v>
      </c>
      <c r="E19" s="42">
        <v>43003</v>
      </c>
      <c r="F19" s="44" t="s">
        <v>75</v>
      </c>
      <c r="G19" s="10" t="s">
        <v>272</v>
      </c>
      <c r="H19" s="41" t="s">
        <v>170</v>
      </c>
      <c r="I19" s="76" t="s">
        <v>170</v>
      </c>
      <c r="J19" s="65">
        <f>'[13]2-preventivo di spesa'!$B$10</f>
        <v>865.83</v>
      </c>
      <c r="K19" s="65">
        <f>'[13]2-preventivo di spesa'!$B$11</f>
        <v>0</v>
      </c>
      <c r="L19" s="65">
        <f>'[13]2-preventivo di spesa'!$B$12</f>
        <v>0</v>
      </c>
      <c r="M19" s="65">
        <f>'[13]2-preventivo di spesa'!$B$13</f>
        <v>100</v>
      </c>
      <c r="N19" s="65">
        <f>'[13]2-preventivo di spesa'!$B$14</f>
        <v>0</v>
      </c>
      <c r="O19" s="65">
        <f>'[13]2-preventivo di spesa'!$B$15</f>
        <v>124.47555</v>
      </c>
      <c r="P19" s="13">
        <f>'[13]2-preventivo di spesa'!$B$16</f>
        <v>1090.30555</v>
      </c>
      <c r="Q19" s="38">
        <f t="shared" ref="Q19:Q23" si="19">P19-K19</f>
        <v>1090.30555</v>
      </c>
      <c r="R19" s="14">
        <f t="shared" ref="R19:R23" si="20">SUM(J19:O19)</f>
        <v>1090.30555</v>
      </c>
      <c r="S19" s="14">
        <f t="shared" ref="S19:S23" si="21">P19-R19</f>
        <v>0</v>
      </c>
      <c r="T19" s="157"/>
      <c r="U19" s="157"/>
      <c r="V19" s="157"/>
      <c r="W19" s="65">
        <f>'[13]2-preventivo di spesa'!$B$17+'[13]2-preventivo di spesa'!$B$18+'[13]2-preventivo di spesa'!$B$19+'[13]2-preventivo di spesa'!$B$20</f>
        <v>0</v>
      </c>
      <c r="X19" s="157"/>
      <c r="Y19" s="157"/>
      <c r="Z19" s="157"/>
      <c r="AA19" s="157"/>
      <c r="AB19" s="52"/>
      <c r="AC19" s="51"/>
    </row>
    <row r="20" spans="1:29" ht="30" x14ac:dyDescent="0.25">
      <c r="A20" s="95">
        <f t="shared" si="2"/>
        <v>18</v>
      </c>
      <c r="B20" s="10" t="s">
        <v>303</v>
      </c>
      <c r="C20" s="10" t="s">
        <v>153</v>
      </c>
      <c r="D20" s="10" t="s">
        <v>41</v>
      </c>
      <c r="E20" s="42">
        <v>42882</v>
      </c>
      <c r="F20" s="44" t="s">
        <v>262</v>
      </c>
      <c r="G20" s="10" t="s">
        <v>239</v>
      </c>
      <c r="H20" s="10" t="s">
        <v>154</v>
      </c>
      <c r="I20" s="76" t="s">
        <v>155</v>
      </c>
      <c r="J20" s="65"/>
      <c r="K20" s="65"/>
      <c r="L20" s="65"/>
      <c r="M20" s="65"/>
      <c r="N20" s="65"/>
      <c r="O20" s="65"/>
      <c r="P20" s="13">
        <f>'[14]2-preventivo di spesa'!$B$17</f>
        <v>530</v>
      </c>
      <c r="Q20" s="38">
        <f t="shared" si="19"/>
        <v>530</v>
      </c>
      <c r="R20" s="14">
        <f t="shared" si="20"/>
        <v>0</v>
      </c>
      <c r="S20" s="73"/>
      <c r="T20" s="157"/>
      <c r="U20" s="157"/>
      <c r="V20" s="157"/>
      <c r="W20" s="67"/>
      <c r="X20" s="157"/>
      <c r="Y20" s="157"/>
      <c r="Z20" s="157"/>
      <c r="AA20" s="157"/>
      <c r="AB20" s="66" t="s">
        <v>183</v>
      </c>
      <c r="AC20" s="51"/>
    </row>
    <row r="21" spans="1:29" ht="30" x14ac:dyDescent="0.25">
      <c r="A21" s="95">
        <f t="shared" si="2"/>
        <v>19</v>
      </c>
      <c r="B21" s="10" t="s">
        <v>303</v>
      </c>
      <c r="C21" s="10" t="s">
        <v>162</v>
      </c>
      <c r="D21" s="10" t="s">
        <v>41</v>
      </c>
      <c r="E21" s="42">
        <v>42879</v>
      </c>
      <c r="F21" s="44">
        <v>0.86458333333333337</v>
      </c>
      <c r="G21" s="10" t="s">
        <v>294</v>
      </c>
      <c r="H21" s="10" t="s">
        <v>164</v>
      </c>
      <c r="I21" s="76" t="s">
        <v>165</v>
      </c>
      <c r="J21" s="65">
        <f>'[15]2-preventivo di spesa'!$B$10</f>
        <v>0</v>
      </c>
      <c r="K21" s="65">
        <f>'[15]2-preventivo di spesa'!$B$11</f>
        <v>0</v>
      </c>
      <c r="L21" s="65">
        <f>'[15]2-preventivo di spesa'!$B$12</f>
        <v>0</v>
      </c>
      <c r="M21" s="65">
        <f>'[15]2-preventivo di spesa'!$B$13</f>
        <v>100</v>
      </c>
      <c r="N21" s="65">
        <f>'[15]2-preventivo di spesa'!$B$14</f>
        <v>0</v>
      </c>
      <c r="O21" s="65">
        <f>'[15]2-preventivo di spesa'!$B$15</f>
        <v>61.25</v>
      </c>
      <c r="P21" s="13">
        <f>'[15]2-preventivo di spesa'!$B$16</f>
        <v>161.25</v>
      </c>
      <c r="Q21" s="38">
        <f t="shared" si="19"/>
        <v>161.25</v>
      </c>
      <c r="R21" s="14">
        <f t="shared" si="20"/>
        <v>161.25</v>
      </c>
      <c r="S21" s="14">
        <f t="shared" si="21"/>
        <v>0</v>
      </c>
      <c r="T21" s="157"/>
      <c r="U21" s="157"/>
      <c r="V21" s="157"/>
      <c r="W21" s="65">
        <f>'[15]2-preventivo di spesa'!$B$17+'[15]2-preventivo di spesa'!$B$18+'[15]2-preventivo di spesa'!$B$19+'[15]2-preventivo di spesa'!$B$20</f>
        <v>0</v>
      </c>
      <c r="X21" s="157"/>
      <c r="Y21" s="157"/>
      <c r="Z21" s="157"/>
      <c r="AA21" s="157"/>
      <c r="AB21" s="52"/>
      <c r="AC21" s="51"/>
    </row>
    <row r="22" spans="1:29" ht="30" x14ac:dyDescent="0.25">
      <c r="A22" s="95">
        <f t="shared" si="2"/>
        <v>20</v>
      </c>
      <c r="B22" s="10" t="s">
        <v>303</v>
      </c>
      <c r="C22" s="10" t="s">
        <v>218</v>
      </c>
      <c r="D22" s="10" t="s">
        <v>41</v>
      </c>
      <c r="E22" s="42">
        <v>42854</v>
      </c>
      <c r="F22" s="44">
        <v>0.75</v>
      </c>
      <c r="G22" s="10" t="s">
        <v>239</v>
      </c>
      <c r="H22" s="10" t="s">
        <v>189</v>
      </c>
      <c r="I22" s="76" t="s">
        <v>123</v>
      </c>
      <c r="J22" s="87">
        <f>'[16]2-preventivo di spesa'!$B$10</f>
        <v>649.04</v>
      </c>
      <c r="K22" s="87">
        <f>'[16]2-preventivo di spesa'!$B$11</f>
        <v>1085</v>
      </c>
      <c r="L22" s="87">
        <f>'[16]2-preventivo di spesa'!$B$12</f>
        <v>100</v>
      </c>
      <c r="M22" s="87">
        <f>'[16]2-preventivo di spesa'!$B$13</f>
        <v>100</v>
      </c>
      <c r="N22" s="87">
        <f>'[16]2-preventivo di spesa'!$B$14</f>
        <v>0</v>
      </c>
      <c r="O22" s="87">
        <f>'[16]2-preventivo di spesa'!$B$15</f>
        <v>55.168399999999991</v>
      </c>
      <c r="P22" s="13">
        <f>'[16]2-preventivo di spesa'!$B$16</f>
        <v>1989.2084</v>
      </c>
      <c r="Q22" s="38">
        <f t="shared" si="19"/>
        <v>904.20839999999998</v>
      </c>
      <c r="R22" s="14">
        <f t="shared" si="20"/>
        <v>1989.2084</v>
      </c>
      <c r="S22" s="14">
        <f t="shared" si="21"/>
        <v>0</v>
      </c>
      <c r="T22" s="157"/>
      <c r="U22" s="157"/>
      <c r="V22" s="157"/>
      <c r="W22" s="87">
        <v>0</v>
      </c>
      <c r="X22" s="157"/>
      <c r="Y22" s="157"/>
      <c r="Z22" s="157"/>
      <c r="AA22" s="157"/>
      <c r="AB22" s="52"/>
      <c r="AC22" s="51"/>
    </row>
    <row r="23" spans="1:29" ht="30" x14ac:dyDescent="0.25">
      <c r="A23" s="95">
        <f t="shared" si="2"/>
        <v>21</v>
      </c>
      <c r="B23" s="10" t="s">
        <v>303</v>
      </c>
      <c r="C23" s="10" t="s">
        <v>188</v>
      </c>
      <c r="D23" s="10" t="s">
        <v>41</v>
      </c>
      <c r="E23" s="42">
        <v>43008</v>
      </c>
      <c r="F23" s="44">
        <v>0.75</v>
      </c>
      <c r="G23" s="10" t="s">
        <v>239</v>
      </c>
      <c r="H23" s="10" t="s">
        <v>189</v>
      </c>
      <c r="I23" s="76" t="s">
        <v>123</v>
      </c>
      <c r="J23" s="87">
        <f>'[17]2-preventivo di spesa'!$B$10</f>
        <v>0</v>
      </c>
      <c r="K23" s="87">
        <f>'[17]2-preventivo di spesa'!$B$11</f>
        <v>1627.5</v>
      </c>
      <c r="L23" s="87">
        <f>'[17]2-preventivo di spesa'!$B$12</f>
        <v>200</v>
      </c>
      <c r="M23" s="87">
        <f>'[17]2-preventivo di spesa'!$B$13</f>
        <v>100</v>
      </c>
      <c r="N23" s="87">
        <f>'[17]2-preventivo di spesa'!$B$14</f>
        <v>0</v>
      </c>
      <c r="O23" s="87">
        <f>'[17]2-preventivo di spesa'!$B$15</f>
        <v>101.76</v>
      </c>
      <c r="P23" s="13">
        <f>'[17]2-preventivo di spesa'!$B$16</f>
        <v>2029.26</v>
      </c>
      <c r="Q23" s="38">
        <f t="shared" si="19"/>
        <v>401.76</v>
      </c>
      <c r="R23" s="14">
        <f t="shared" si="20"/>
        <v>2029.26</v>
      </c>
      <c r="S23" s="14">
        <f t="shared" si="21"/>
        <v>0</v>
      </c>
      <c r="T23" s="157"/>
      <c r="U23" s="157"/>
      <c r="V23" s="157"/>
      <c r="W23" s="87">
        <v>0</v>
      </c>
      <c r="X23" s="157"/>
      <c r="Y23" s="157"/>
      <c r="Z23" s="157"/>
      <c r="AA23" s="157"/>
      <c r="AB23" s="52"/>
      <c r="AC23" s="51"/>
    </row>
    <row r="24" spans="1:29" ht="30" x14ac:dyDescent="0.25">
      <c r="A24" s="95">
        <f t="shared" si="2"/>
        <v>22</v>
      </c>
      <c r="B24" s="10" t="s">
        <v>303</v>
      </c>
      <c r="C24" s="10" t="s">
        <v>256</v>
      </c>
      <c r="D24" s="10" t="s">
        <v>97</v>
      </c>
      <c r="E24" s="42">
        <v>42754</v>
      </c>
      <c r="F24" s="44">
        <v>0.60416666666666663</v>
      </c>
      <c r="G24" s="10" t="s">
        <v>239</v>
      </c>
      <c r="H24" s="10" t="s">
        <v>169</v>
      </c>
      <c r="I24" s="76" t="s">
        <v>169</v>
      </c>
      <c r="J24" s="146">
        <f>'[18]2-preventivo di spesa'!$B$10</f>
        <v>632.91999999999996</v>
      </c>
      <c r="K24" s="146">
        <f>'[18]2-preventivo di spesa'!$B$11</f>
        <v>0</v>
      </c>
      <c r="L24" s="146">
        <f>'[18]2-preventivo di spesa'!$B$12</f>
        <v>0</v>
      </c>
      <c r="M24" s="146">
        <f>'[18]2-preventivo di spesa'!$B$13</f>
        <v>100</v>
      </c>
      <c r="N24" s="146">
        <f>'[18]2-preventivo di spesa'!$B$14</f>
        <v>0</v>
      </c>
      <c r="O24" s="146">
        <f>'[18]2-preventivo di spesa'!$B$15</f>
        <v>53.798200000000001</v>
      </c>
      <c r="P24" s="13">
        <f>'[18]2-preventivo di spesa'!$B$16</f>
        <v>786.71819999999991</v>
      </c>
      <c r="Q24" s="38">
        <f t="shared" ref="Q24" si="22">P24-K24</f>
        <v>786.71819999999991</v>
      </c>
      <c r="R24" s="14">
        <f t="shared" ref="R24" si="23">SUM(J24:O24)</f>
        <v>786.71819999999991</v>
      </c>
      <c r="S24" s="14">
        <f t="shared" ref="S24:S27" si="24">P24-R24</f>
        <v>0</v>
      </c>
      <c r="T24" s="157"/>
      <c r="U24" s="157"/>
      <c r="V24" s="157"/>
      <c r="W24" s="146"/>
      <c r="X24" s="157"/>
      <c r="Y24" s="157"/>
      <c r="Z24" s="157"/>
      <c r="AA24" s="157"/>
      <c r="AB24" s="52"/>
      <c r="AC24" s="51"/>
    </row>
    <row r="25" spans="1:29" ht="30" x14ac:dyDescent="0.25">
      <c r="A25" s="95">
        <f t="shared" si="2"/>
        <v>23</v>
      </c>
      <c r="B25" s="10" t="s">
        <v>303</v>
      </c>
      <c r="C25" s="10" t="s">
        <v>190</v>
      </c>
      <c r="D25" s="10" t="s">
        <v>29</v>
      </c>
      <c r="E25" s="42" t="s">
        <v>114</v>
      </c>
      <c r="F25" s="44"/>
      <c r="G25" s="10" t="s">
        <v>271</v>
      </c>
      <c r="H25" s="10" t="s">
        <v>192</v>
      </c>
      <c r="I25" s="76" t="s">
        <v>193</v>
      </c>
      <c r="J25" s="146"/>
      <c r="K25" s="146"/>
      <c r="L25" s="146"/>
      <c r="M25" s="146"/>
      <c r="N25" s="146"/>
      <c r="O25" s="146"/>
      <c r="P25" s="13">
        <f>'[37]2-preventivo di spesa'!$B$17</f>
        <v>957.18</v>
      </c>
      <c r="Q25" s="38">
        <f t="shared" ref="Q25" si="25">P25-K25</f>
        <v>957.18</v>
      </c>
      <c r="R25" s="14">
        <f t="shared" ref="R25" si="26">SUM(J25:O25)</f>
        <v>0</v>
      </c>
      <c r="S25" s="73"/>
      <c r="T25" s="157"/>
      <c r="U25" s="157"/>
      <c r="V25" s="157"/>
      <c r="W25" s="67"/>
      <c r="X25" s="157"/>
      <c r="Y25" s="157"/>
      <c r="Z25" s="157"/>
      <c r="AA25" s="157"/>
      <c r="AB25" s="52"/>
      <c r="AC25" s="51"/>
    </row>
    <row r="26" spans="1:29" ht="30" x14ac:dyDescent="0.25">
      <c r="A26" s="95">
        <f t="shared" si="2"/>
        <v>24</v>
      </c>
      <c r="B26" s="10" t="s">
        <v>303</v>
      </c>
      <c r="C26" s="10" t="s">
        <v>194</v>
      </c>
      <c r="D26" s="10" t="s">
        <v>41</v>
      </c>
      <c r="E26" s="42" t="s">
        <v>195</v>
      </c>
      <c r="F26" s="44" t="s">
        <v>75</v>
      </c>
      <c r="G26" s="10" t="s">
        <v>271</v>
      </c>
      <c r="H26" s="10" t="s">
        <v>193</v>
      </c>
      <c r="I26" s="76" t="s">
        <v>193</v>
      </c>
      <c r="J26" s="146"/>
      <c r="K26" s="146"/>
      <c r="L26" s="146"/>
      <c r="M26" s="146"/>
      <c r="N26" s="146"/>
      <c r="O26" s="146"/>
      <c r="P26" s="13">
        <f>'[39]2-preventivo di spesa'!$B$18</f>
        <v>774.71</v>
      </c>
      <c r="Q26" s="38">
        <f t="shared" ref="Q26:Q27" si="27">P26-K26</f>
        <v>774.71</v>
      </c>
      <c r="R26" s="14">
        <f t="shared" ref="R26:R27" si="28">SUM(J26:O26)</f>
        <v>0</v>
      </c>
      <c r="S26" s="73"/>
      <c r="T26" s="157"/>
      <c r="U26" s="157"/>
      <c r="V26" s="157"/>
      <c r="W26" s="67"/>
      <c r="X26" s="157"/>
      <c r="Y26" s="157"/>
      <c r="Z26" s="157"/>
      <c r="AA26" s="157"/>
      <c r="AB26" s="52"/>
      <c r="AC26" s="51"/>
    </row>
    <row r="27" spans="1:29" ht="30" x14ac:dyDescent="0.25">
      <c r="A27" s="95">
        <f t="shared" si="2"/>
        <v>25</v>
      </c>
      <c r="B27" s="10" t="s">
        <v>303</v>
      </c>
      <c r="C27" s="10"/>
      <c r="D27" s="10"/>
      <c r="E27" s="42"/>
      <c r="F27" s="44"/>
      <c r="G27" s="10"/>
      <c r="H27" s="10"/>
      <c r="I27" s="76"/>
      <c r="J27" s="146"/>
      <c r="K27" s="146"/>
      <c r="L27" s="146"/>
      <c r="M27" s="146"/>
      <c r="N27" s="146"/>
      <c r="O27" s="146"/>
      <c r="P27" s="13"/>
      <c r="Q27" s="38">
        <f t="shared" si="27"/>
        <v>0</v>
      </c>
      <c r="R27" s="14">
        <f t="shared" si="28"/>
        <v>0</v>
      </c>
      <c r="S27" s="14">
        <f t="shared" si="24"/>
        <v>0</v>
      </c>
      <c r="T27" s="158"/>
      <c r="U27" s="158"/>
      <c r="V27" s="158"/>
      <c r="W27" s="146"/>
      <c r="X27" s="158"/>
      <c r="Y27" s="158"/>
      <c r="Z27" s="158"/>
      <c r="AA27" s="158"/>
      <c r="AB27" s="52"/>
      <c r="AC27" s="51"/>
    </row>
    <row r="28" spans="1:29" ht="30" x14ac:dyDescent="0.25">
      <c r="A28" s="95">
        <f t="shared" si="2"/>
        <v>26</v>
      </c>
      <c r="B28" s="63" t="s">
        <v>95</v>
      </c>
      <c r="C28" s="10" t="s">
        <v>96</v>
      </c>
      <c r="D28" s="10" t="s">
        <v>97</v>
      </c>
      <c r="E28" s="42" t="s">
        <v>273</v>
      </c>
      <c r="F28" s="44" t="s">
        <v>98</v>
      </c>
      <c r="G28" s="10" t="s">
        <v>295</v>
      </c>
      <c r="H28" s="41" t="s">
        <v>99</v>
      </c>
      <c r="I28" s="76" t="s">
        <v>99</v>
      </c>
      <c r="J28" s="12">
        <f>'[19]2-preventivo di spesa'!$B$10</f>
        <v>800</v>
      </c>
      <c r="K28" s="37">
        <f>'[19]2-preventivo di spesa'!$B$11</f>
        <v>325.5</v>
      </c>
      <c r="L28" s="37">
        <f>'[19]2-preventivo di spesa'!$B$12</f>
        <v>0</v>
      </c>
      <c r="M28" s="37">
        <f>'[19]2-preventivo di spesa'!$B$13</f>
        <v>100</v>
      </c>
      <c r="N28" s="37">
        <f>'[19]2-preventivo di spesa'!$B$14</f>
        <v>0</v>
      </c>
      <c r="O28" s="37">
        <f>'[19]2-preventivo di spesa'!$B$15</f>
        <v>68</v>
      </c>
      <c r="P28" s="13">
        <f>'[19]2-preventivo di spesa'!$B$16</f>
        <v>1293.5</v>
      </c>
      <c r="Q28" s="38">
        <f t="shared" si="5"/>
        <v>968</v>
      </c>
      <c r="R28" s="14">
        <f t="shared" si="0"/>
        <v>1293.5</v>
      </c>
      <c r="S28" s="14">
        <f t="shared" si="1"/>
        <v>0</v>
      </c>
      <c r="T28" s="165">
        <f>SUM(P28:P29)</f>
        <v>2370</v>
      </c>
      <c r="U28" s="156">
        <f>SUM(K28:K29)</f>
        <v>1302</v>
      </c>
      <c r="V28" s="156">
        <f>T28-U28</f>
        <v>1068</v>
      </c>
      <c r="W28" s="43">
        <f>'[19]2-preventivo di spesa'!$B$17+'[19]2-preventivo di spesa'!$B$18+'[19]2-preventivo di spesa'!$B$19+'[19]2-preventivo di spesa'!$B$20</f>
        <v>0</v>
      </c>
      <c r="X28" s="156">
        <f>SUM(W28:W29)</f>
        <v>0</v>
      </c>
      <c r="Y28" s="156">
        <f>V28-X28</f>
        <v>1068</v>
      </c>
      <c r="Z28" s="156">
        <v>2220</v>
      </c>
      <c r="AA28" s="171">
        <f>Z28-Y28</f>
        <v>1152</v>
      </c>
      <c r="AB28" s="52"/>
      <c r="AC28" s="50"/>
    </row>
    <row r="29" spans="1:29" ht="45" x14ac:dyDescent="0.25">
      <c r="A29" s="95">
        <f t="shared" si="2"/>
        <v>27</v>
      </c>
      <c r="B29" s="63" t="s">
        <v>95</v>
      </c>
      <c r="C29" s="10" t="s">
        <v>115</v>
      </c>
      <c r="D29" s="10" t="s">
        <v>116</v>
      </c>
      <c r="E29" s="42" t="s">
        <v>274</v>
      </c>
      <c r="F29" s="44" t="s">
        <v>118</v>
      </c>
      <c r="G29" s="10" t="s">
        <v>296</v>
      </c>
      <c r="H29" s="41" t="s">
        <v>120</v>
      </c>
      <c r="I29" s="76" t="s">
        <v>120</v>
      </c>
      <c r="J29" s="60">
        <f>'[20]2-preventivo di spesa'!$B$10</f>
        <v>0</v>
      </c>
      <c r="K29" s="60">
        <f>'[20]2-preventivo di spesa'!$B$11</f>
        <v>976.5</v>
      </c>
      <c r="L29" s="60">
        <f>'[20]2-preventivo di spesa'!$B$12</f>
        <v>0</v>
      </c>
      <c r="M29" s="60">
        <f>'[20]2-preventivo di spesa'!$B$13</f>
        <v>100</v>
      </c>
      <c r="N29" s="60">
        <f>'[20]2-preventivo di spesa'!$B$14</f>
        <v>0</v>
      </c>
      <c r="O29" s="60">
        <f>'[20]2-preventivo di spesa'!$B$15</f>
        <v>0</v>
      </c>
      <c r="P29" s="13">
        <f>'[20]2-preventivo di spesa'!$B$16</f>
        <v>1076.5</v>
      </c>
      <c r="Q29" s="38">
        <f t="shared" ref="Q29" si="29">P29-K29</f>
        <v>100</v>
      </c>
      <c r="R29" s="14">
        <f t="shared" ref="R29" si="30">SUM(J29:O29)</f>
        <v>1076.5</v>
      </c>
      <c r="S29" s="14">
        <f t="shared" ref="S29" si="31">P29-R29</f>
        <v>0</v>
      </c>
      <c r="T29" s="158"/>
      <c r="U29" s="158"/>
      <c r="V29" s="158"/>
      <c r="W29" s="60">
        <f>'[20]2-preventivo di spesa'!$B$17+'[20]2-preventivo di spesa'!$B$18+'[20]2-preventivo di spesa'!$B$19+'[20]2-preventivo di spesa'!$B$20</f>
        <v>0</v>
      </c>
      <c r="X29" s="158"/>
      <c r="Y29" s="158"/>
      <c r="Z29" s="158"/>
      <c r="AA29" s="158"/>
      <c r="AB29" s="52"/>
      <c r="AC29" s="50"/>
    </row>
    <row r="30" spans="1:29" ht="30" customHeight="1" x14ac:dyDescent="0.25">
      <c r="A30" s="95">
        <f t="shared" si="2"/>
        <v>28</v>
      </c>
      <c r="B30" s="10" t="s">
        <v>65</v>
      </c>
      <c r="C30" s="10" t="s">
        <v>33</v>
      </c>
      <c r="D30" s="10" t="s">
        <v>36</v>
      </c>
      <c r="E30" s="42">
        <v>42816</v>
      </c>
      <c r="F30" s="44">
        <v>0.86458333333333337</v>
      </c>
      <c r="G30" s="10" t="s">
        <v>263</v>
      </c>
      <c r="H30" s="10" t="s">
        <v>37</v>
      </c>
      <c r="I30" s="76" t="s">
        <v>34</v>
      </c>
      <c r="J30" s="12">
        <f>'[21]2-preventivo di spesa'!$B$10</f>
        <v>0</v>
      </c>
      <c r="K30" s="37">
        <f>'[21]2-preventivo di spesa'!$B$11</f>
        <v>1627.5</v>
      </c>
      <c r="L30" s="37">
        <f>'[21]2-preventivo di spesa'!$B$12</f>
        <v>160</v>
      </c>
      <c r="M30" s="37">
        <f>'[21]2-preventivo di spesa'!$B$13</f>
        <v>100</v>
      </c>
      <c r="N30" s="37">
        <f>'[21]2-preventivo di spesa'!$B$14</f>
        <v>0</v>
      </c>
      <c r="O30" s="37">
        <f>'[21]2-preventivo di spesa'!$B$15</f>
        <v>101.74</v>
      </c>
      <c r="P30" s="13">
        <f>'[21]2-preventivo di spesa'!$B$16</f>
        <v>1989.24</v>
      </c>
      <c r="Q30" s="38">
        <f t="shared" ref="Q30:Q76" si="32">P30-K30</f>
        <v>361.74</v>
      </c>
      <c r="R30" s="14">
        <f t="shared" si="0"/>
        <v>1989.24</v>
      </c>
      <c r="S30" s="14">
        <f t="shared" si="1"/>
        <v>0</v>
      </c>
      <c r="T30" s="165">
        <f>SUM(P30:P43)</f>
        <v>23278.260000000006</v>
      </c>
      <c r="U30" s="165">
        <f>SUM(K30:K43)</f>
        <v>15168.29</v>
      </c>
      <c r="V30" s="156">
        <f>T30-U30</f>
        <v>8109.9700000000048</v>
      </c>
      <c r="W30" s="43">
        <f>'[21]2-preventivo di spesa'!$B$17+'[21]2-preventivo di spesa'!$B$18+'[21]2-preventivo di spesa'!$B$19+'[21]2-preventivo di spesa'!$B$20</f>
        <v>702.99</v>
      </c>
      <c r="X30" s="156">
        <f>SUM(W30:W43)</f>
        <v>1428.43</v>
      </c>
      <c r="Y30" s="156">
        <f>V30-X30</f>
        <v>6681.5400000000045</v>
      </c>
      <c r="Z30" s="156">
        <v>8055</v>
      </c>
      <c r="AA30" s="171">
        <f>Z30-Y30</f>
        <v>1373.4599999999955</v>
      </c>
      <c r="AB30" s="52"/>
      <c r="AC30" s="50"/>
    </row>
    <row r="31" spans="1:29" ht="45" x14ac:dyDescent="0.25">
      <c r="A31" s="95">
        <f t="shared" si="2"/>
        <v>29</v>
      </c>
      <c r="B31" s="10" t="s">
        <v>65</v>
      </c>
      <c r="C31" s="10" t="s">
        <v>68</v>
      </c>
      <c r="D31" s="10" t="s">
        <v>41</v>
      </c>
      <c r="E31" s="45" t="s">
        <v>275</v>
      </c>
      <c r="F31" s="44" t="s">
        <v>276</v>
      </c>
      <c r="G31" s="10" t="s">
        <v>277</v>
      </c>
      <c r="H31" s="10" t="s">
        <v>69</v>
      </c>
      <c r="I31" s="76" t="s">
        <v>70</v>
      </c>
      <c r="J31" s="29">
        <f>'[22]2-preventivo di spesa'!$B$10</f>
        <v>0</v>
      </c>
      <c r="K31" s="37">
        <f>'[22]2-preventivo di spesa'!$B$11</f>
        <v>4068.75</v>
      </c>
      <c r="L31" s="37">
        <f>'[22]2-preventivo di spesa'!$B$12</f>
        <v>200</v>
      </c>
      <c r="M31" s="37">
        <f>'[22]2-preventivo di spesa'!$B$13</f>
        <v>100</v>
      </c>
      <c r="N31" s="37">
        <f>'[22]2-preventivo di spesa'!$B$14</f>
        <v>0</v>
      </c>
      <c r="O31" s="37">
        <f>'[22]2-preventivo di spesa'!$B$15</f>
        <v>101.75999999999999</v>
      </c>
      <c r="P31" s="13">
        <f>'[22]2-preventivo di spesa'!$B$16</f>
        <v>4470.51</v>
      </c>
      <c r="Q31" s="38">
        <f t="shared" si="32"/>
        <v>401.76000000000022</v>
      </c>
      <c r="R31" s="14">
        <f t="shared" si="0"/>
        <v>4470.51</v>
      </c>
      <c r="S31" s="14">
        <f t="shared" ref="S31:S32" si="33">P31-R31</f>
        <v>0</v>
      </c>
      <c r="T31" s="179"/>
      <c r="U31" s="179"/>
      <c r="V31" s="159"/>
      <c r="W31" s="43">
        <f>'[22]2-preventivo di spesa'!$B$17+'[22]2-preventivo di spesa'!$B$18+'[22]2-preventivo di spesa'!$B$19+'[22]2-preventivo di spesa'!$B$20</f>
        <v>0</v>
      </c>
      <c r="X31" s="157"/>
      <c r="Y31" s="157"/>
      <c r="Z31" s="159"/>
      <c r="AA31" s="178"/>
      <c r="AB31" s="52"/>
      <c r="AC31" s="50"/>
    </row>
    <row r="32" spans="1:29" ht="30" x14ac:dyDescent="0.25">
      <c r="A32" s="95">
        <f t="shared" si="2"/>
        <v>30</v>
      </c>
      <c r="B32" s="10" t="s">
        <v>65</v>
      </c>
      <c r="C32" s="10" t="s">
        <v>71</v>
      </c>
      <c r="D32" s="10" t="s">
        <v>41</v>
      </c>
      <c r="E32" s="45" t="s">
        <v>278</v>
      </c>
      <c r="F32" s="44">
        <v>0.75</v>
      </c>
      <c r="G32" s="10" t="s">
        <v>239</v>
      </c>
      <c r="H32" s="10" t="s">
        <v>74</v>
      </c>
      <c r="I32" s="76" t="s">
        <v>70</v>
      </c>
      <c r="J32" s="29">
        <f>'[23]2-preventivo di spesa'!$B$10</f>
        <v>0</v>
      </c>
      <c r="K32" s="36">
        <f>'[23]2-preventivo di spesa'!$B$11</f>
        <v>1302</v>
      </c>
      <c r="L32" s="36">
        <f>'[23]2-preventivo di spesa'!$B$12</f>
        <v>100</v>
      </c>
      <c r="M32" s="36">
        <f>'[23]2-preventivo di spesa'!$B$13</f>
        <v>100</v>
      </c>
      <c r="N32" s="36">
        <f>'[23]2-preventivo di spesa'!$B$14</f>
        <v>0</v>
      </c>
      <c r="O32" s="36">
        <f>'[23]2-preventivo di spesa'!$B$15</f>
        <v>50.88000000000001</v>
      </c>
      <c r="P32" s="13">
        <f>'[23]2-preventivo di spesa'!$B$16</f>
        <v>1552.88</v>
      </c>
      <c r="Q32" s="38">
        <f t="shared" si="32"/>
        <v>250.88000000000011</v>
      </c>
      <c r="R32" s="14">
        <f t="shared" si="0"/>
        <v>1552.88</v>
      </c>
      <c r="S32" s="14">
        <f t="shared" si="33"/>
        <v>0</v>
      </c>
      <c r="T32" s="179"/>
      <c r="U32" s="179"/>
      <c r="V32" s="159"/>
      <c r="W32" s="43">
        <f>'[23]2-preventivo di spesa'!$B$17+'[23]2-preventivo di spesa'!$B$18+'[23]2-preventivo di spesa'!$B$19+'[23]2-preventivo di spesa'!$B$20</f>
        <v>0</v>
      </c>
      <c r="X32" s="157"/>
      <c r="Y32" s="157"/>
      <c r="Z32" s="159"/>
      <c r="AA32" s="178"/>
      <c r="AB32" s="52"/>
      <c r="AC32" s="51"/>
    </row>
    <row r="33" spans="1:29" x14ac:dyDescent="0.25">
      <c r="A33" s="95">
        <f t="shared" si="2"/>
        <v>31</v>
      </c>
      <c r="B33" s="10" t="s">
        <v>65</v>
      </c>
      <c r="C33" s="10" t="s">
        <v>182</v>
      </c>
      <c r="D33" s="10" t="s">
        <v>41</v>
      </c>
      <c r="E33" s="42">
        <v>42856</v>
      </c>
      <c r="F33" s="44" t="s">
        <v>72</v>
      </c>
      <c r="G33" s="10" t="s">
        <v>279</v>
      </c>
      <c r="H33" s="10" t="s">
        <v>93</v>
      </c>
      <c r="I33" s="76" t="s">
        <v>94</v>
      </c>
      <c r="J33" s="15">
        <f>'[24]2-preventivo di spesa'!$B$10</f>
        <v>868</v>
      </c>
      <c r="K33" s="15">
        <f>'[24]2-preventivo di spesa'!$B$11</f>
        <v>542.5</v>
      </c>
      <c r="L33" s="15">
        <f>'[24]2-preventivo di spesa'!$B$12</f>
        <v>100</v>
      </c>
      <c r="M33" s="17">
        <f>'[24]2-preventivo di spesa'!$B$13</f>
        <v>100</v>
      </c>
      <c r="N33" s="15">
        <f>'[24]2-preventivo di spesa'!$B$14</f>
        <v>0</v>
      </c>
      <c r="O33" s="15">
        <f>'[24]2-preventivo di spesa'!$B$15</f>
        <v>124.66</v>
      </c>
      <c r="P33" s="13">
        <f>'[24]2-preventivo di spesa'!$B$16</f>
        <v>1735.16</v>
      </c>
      <c r="Q33" s="38">
        <f t="shared" si="32"/>
        <v>1192.6600000000001</v>
      </c>
      <c r="R33" s="14">
        <f t="shared" si="0"/>
        <v>1735.16</v>
      </c>
      <c r="S33" s="14">
        <f t="shared" ref="S33" si="34">P33-R33</f>
        <v>0</v>
      </c>
      <c r="T33" s="179"/>
      <c r="U33" s="179"/>
      <c r="V33" s="159"/>
      <c r="W33" s="43">
        <f>'[24]2-preventivo di spesa'!$B$17+'[24]2-preventivo di spesa'!$B$18+'[24]2-preventivo di spesa'!$B$19+'[24]2-preventivo di spesa'!$B$20</f>
        <v>0</v>
      </c>
      <c r="X33" s="157"/>
      <c r="Y33" s="157"/>
      <c r="Z33" s="159"/>
      <c r="AA33" s="178"/>
      <c r="AB33" s="52"/>
      <c r="AC33" s="50"/>
    </row>
    <row r="34" spans="1:29" ht="30" x14ac:dyDescent="0.25">
      <c r="A34" s="95">
        <f t="shared" si="2"/>
        <v>32</v>
      </c>
      <c r="B34" s="10" t="s">
        <v>65</v>
      </c>
      <c r="C34" s="10" t="s">
        <v>100</v>
      </c>
      <c r="D34" s="10" t="s">
        <v>41</v>
      </c>
      <c r="E34" s="45" t="s">
        <v>101</v>
      </c>
      <c r="F34" s="44">
        <v>0.875</v>
      </c>
      <c r="G34" s="10" t="s">
        <v>280</v>
      </c>
      <c r="H34" s="10" t="s">
        <v>102</v>
      </c>
      <c r="I34" s="76" t="s">
        <v>103</v>
      </c>
      <c r="J34" s="15">
        <f>'[25]2-preventivo di spesa'!$B$10</f>
        <v>0</v>
      </c>
      <c r="K34" s="28">
        <f>'[25]2-preventivo di spesa'!$B$11</f>
        <v>117.18</v>
      </c>
      <c r="L34" s="28">
        <f>'[25]2-preventivo di spesa'!$B$12</f>
        <v>150</v>
      </c>
      <c r="M34" s="28">
        <f>'[25]2-preventivo di spesa'!$B$13</f>
        <v>0</v>
      </c>
      <c r="N34" s="28">
        <f>'[25]2-preventivo di spesa'!$B$14</f>
        <v>0</v>
      </c>
      <c r="O34" s="28">
        <f>'[25]2-preventivo di spesa'!$B$15</f>
        <v>101.76</v>
      </c>
      <c r="P34" s="13">
        <f>'[25]2-preventivo di spesa'!$B$16</f>
        <v>368.94</v>
      </c>
      <c r="Q34" s="38">
        <f t="shared" si="32"/>
        <v>251.76</v>
      </c>
      <c r="R34" s="14">
        <f t="shared" si="0"/>
        <v>368.94</v>
      </c>
      <c r="S34" s="14">
        <f t="shared" ref="S34" si="35">P34-R34</f>
        <v>0</v>
      </c>
      <c r="T34" s="179"/>
      <c r="U34" s="179"/>
      <c r="V34" s="159"/>
      <c r="W34" s="43">
        <f>'[25]2-preventivo di spesa'!$B$17+'[25]2-preventivo di spesa'!$B$18+'[25]2-preventivo di spesa'!$B$19+'[25]2-preventivo di spesa'!$B$20</f>
        <v>0</v>
      </c>
      <c r="X34" s="157"/>
      <c r="Y34" s="157"/>
      <c r="Z34" s="159"/>
      <c r="AA34" s="178"/>
      <c r="AB34" s="52"/>
      <c r="AC34" s="50"/>
    </row>
    <row r="35" spans="1:29" ht="60" x14ac:dyDescent="0.25">
      <c r="A35" s="95">
        <f t="shared" si="2"/>
        <v>33</v>
      </c>
      <c r="B35" s="10" t="s">
        <v>65</v>
      </c>
      <c r="C35" s="10" t="s">
        <v>104</v>
      </c>
      <c r="D35" s="10" t="s">
        <v>105</v>
      </c>
      <c r="E35" s="42" t="s">
        <v>106</v>
      </c>
      <c r="F35" s="44">
        <v>0.875</v>
      </c>
      <c r="G35" s="10" t="s">
        <v>297</v>
      </c>
      <c r="H35" s="10" t="s">
        <v>107</v>
      </c>
      <c r="I35" s="76" t="s">
        <v>103</v>
      </c>
      <c r="J35" s="12">
        <f>'[26]2-preventivo di spesa'!$B$10</f>
        <v>970</v>
      </c>
      <c r="K35" s="28">
        <f>'[26]2-preventivo di spesa'!$B$11</f>
        <v>1970.3600000000001</v>
      </c>
      <c r="L35" s="28">
        <f>'[26]2-preventivo di spesa'!$B$12</f>
        <v>1450</v>
      </c>
      <c r="M35" s="28">
        <f>'[26]2-preventivo di spesa'!$B$13</f>
        <v>100</v>
      </c>
      <c r="N35" s="28">
        <f>'[26]2-preventivo di spesa'!$B$14</f>
        <v>0</v>
      </c>
      <c r="O35" s="28">
        <f>'[26]2-preventivo di spesa'!$B$15</f>
        <v>184.20999999999998</v>
      </c>
      <c r="P35" s="13">
        <f>'[26]2-preventivo di spesa'!$B$16</f>
        <v>4674.5700000000006</v>
      </c>
      <c r="Q35" s="38">
        <f t="shared" si="32"/>
        <v>2704.2100000000005</v>
      </c>
      <c r="R35" s="14">
        <f t="shared" si="0"/>
        <v>4674.5700000000006</v>
      </c>
      <c r="S35" s="14">
        <f t="shared" si="1"/>
        <v>0</v>
      </c>
      <c r="T35" s="175"/>
      <c r="U35" s="157"/>
      <c r="V35" s="159"/>
      <c r="W35" s="43">
        <f>'[26]2-preventivo di spesa'!$B$17+'[26]2-preventivo di spesa'!$B$18+'[26]2-preventivo di spesa'!$B$19+'[26]2-preventivo di spesa'!$B$20</f>
        <v>0</v>
      </c>
      <c r="X35" s="157"/>
      <c r="Y35" s="157"/>
      <c r="Z35" s="159"/>
      <c r="AA35" s="178"/>
      <c r="AB35" s="52"/>
      <c r="AC35" s="50"/>
    </row>
    <row r="36" spans="1:29" ht="30" x14ac:dyDescent="0.25">
      <c r="A36" s="95">
        <f t="shared" si="2"/>
        <v>34</v>
      </c>
      <c r="B36" s="10" t="s">
        <v>65</v>
      </c>
      <c r="C36" s="10" t="s">
        <v>124</v>
      </c>
      <c r="D36" s="10" t="s">
        <v>41</v>
      </c>
      <c r="E36" s="42">
        <v>42846</v>
      </c>
      <c r="F36" s="44">
        <v>0.875</v>
      </c>
      <c r="G36" s="10" t="s">
        <v>286</v>
      </c>
      <c r="H36" s="10" t="s">
        <v>125</v>
      </c>
      <c r="I36" s="76" t="s">
        <v>127</v>
      </c>
      <c r="J36" s="62">
        <f>'[27]2-preventivo di spesa'!$B$10</f>
        <v>0</v>
      </c>
      <c r="K36" s="62">
        <f>'[27]2-preventivo di spesa'!$B$11</f>
        <v>2170</v>
      </c>
      <c r="L36" s="62">
        <f>'[27]2-preventivo di spesa'!$B$12</f>
        <v>100</v>
      </c>
      <c r="M36" s="62">
        <f>'[27]2-preventivo di spesa'!$B$13</f>
        <v>100</v>
      </c>
      <c r="N36" s="62">
        <f>'[27]2-preventivo di spesa'!$B$14</f>
        <v>0</v>
      </c>
      <c r="O36" s="62">
        <f>'[27]2-preventivo di spesa'!$B$15</f>
        <v>50.879999999999995</v>
      </c>
      <c r="P36" s="13">
        <f>'[27]2-preventivo di spesa'!$B$16</f>
        <v>2420.88</v>
      </c>
      <c r="Q36" s="38">
        <f t="shared" ref="Q36:Q44" si="36">P36-K36</f>
        <v>250.88000000000011</v>
      </c>
      <c r="R36" s="14">
        <f t="shared" ref="R36:R43" si="37">SUM(J36:O36)</f>
        <v>2420.88</v>
      </c>
      <c r="S36" s="14">
        <f t="shared" ref="S36:S43" si="38">P36-R36</f>
        <v>0</v>
      </c>
      <c r="T36" s="157"/>
      <c r="U36" s="157"/>
      <c r="V36" s="157"/>
      <c r="W36" s="61">
        <f>'[27]2-preventivo di spesa'!$B$18+'[27]2-preventivo di spesa'!$B$19+'[27]2-preventivo di spesa'!$B$20</f>
        <v>0</v>
      </c>
      <c r="X36" s="157"/>
      <c r="Y36" s="157"/>
      <c r="Z36" s="157"/>
      <c r="AA36" s="157"/>
      <c r="AB36" s="52"/>
      <c r="AC36" s="50"/>
    </row>
    <row r="37" spans="1:29" ht="30" x14ac:dyDescent="0.25">
      <c r="A37" s="95">
        <f t="shared" si="2"/>
        <v>35</v>
      </c>
      <c r="B37" s="10" t="s">
        <v>65</v>
      </c>
      <c r="C37" s="10" t="s">
        <v>153</v>
      </c>
      <c r="D37" s="10" t="s">
        <v>41</v>
      </c>
      <c r="E37" s="42">
        <v>42882</v>
      </c>
      <c r="F37" s="44" t="s">
        <v>262</v>
      </c>
      <c r="G37" s="10" t="s">
        <v>239</v>
      </c>
      <c r="H37" s="10" t="s">
        <v>154</v>
      </c>
      <c r="I37" s="76" t="s">
        <v>155</v>
      </c>
      <c r="J37" s="62"/>
      <c r="K37" s="62"/>
      <c r="L37" s="62"/>
      <c r="M37" s="62"/>
      <c r="N37" s="62"/>
      <c r="O37" s="62"/>
      <c r="P37" s="13">
        <f>'[14]2-preventivo di spesa'!$B$18</f>
        <v>530</v>
      </c>
      <c r="Q37" s="38">
        <f t="shared" si="36"/>
        <v>530</v>
      </c>
      <c r="R37" s="14">
        <f t="shared" si="37"/>
        <v>0</v>
      </c>
      <c r="S37" s="73"/>
      <c r="T37" s="157"/>
      <c r="U37" s="157"/>
      <c r="V37" s="157"/>
      <c r="W37" s="68"/>
      <c r="X37" s="157"/>
      <c r="Y37" s="157"/>
      <c r="Z37" s="157"/>
      <c r="AA37" s="157"/>
      <c r="AB37" s="66" t="s">
        <v>183</v>
      </c>
      <c r="AC37" s="50"/>
    </row>
    <row r="38" spans="1:29" ht="45" x14ac:dyDescent="0.25">
      <c r="A38" s="95">
        <f t="shared" si="2"/>
        <v>36</v>
      </c>
      <c r="B38" s="10" t="s">
        <v>65</v>
      </c>
      <c r="C38" s="10" t="s">
        <v>128</v>
      </c>
      <c r="D38" s="10" t="s">
        <v>129</v>
      </c>
      <c r="E38" s="42" t="s">
        <v>130</v>
      </c>
      <c r="F38" s="44" t="s">
        <v>72</v>
      </c>
      <c r="G38" s="10" t="s">
        <v>298</v>
      </c>
      <c r="H38" s="10" t="s">
        <v>132</v>
      </c>
      <c r="I38" s="76" t="s">
        <v>133</v>
      </c>
      <c r="J38" s="62">
        <f>'[28]2-preventivo di spesa'!$B$10</f>
        <v>400</v>
      </c>
      <c r="K38" s="62">
        <f>'[28]2-preventivo di spesa'!$B$11</f>
        <v>2170</v>
      </c>
      <c r="L38" s="62">
        <f>'[28]2-preventivo di spesa'!$B$12</f>
        <v>900</v>
      </c>
      <c r="M38" s="62">
        <f>'[28]2-preventivo di spesa'!$B$13</f>
        <v>100</v>
      </c>
      <c r="N38" s="62">
        <f>'[28]2-preventivo di spesa'!$B$14</f>
        <v>0</v>
      </c>
      <c r="O38" s="62">
        <f>'[28]2-preventivo di spesa'!$B$15</f>
        <v>84.88</v>
      </c>
      <c r="P38" s="13">
        <f>'[28]2-preventivo di spesa'!$B$16</f>
        <v>3654.88</v>
      </c>
      <c r="Q38" s="38">
        <f t="shared" si="36"/>
        <v>1484.88</v>
      </c>
      <c r="R38" s="14">
        <f t="shared" si="37"/>
        <v>3654.88</v>
      </c>
      <c r="S38" s="14">
        <f t="shared" si="38"/>
        <v>0</v>
      </c>
      <c r="T38" s="157"/>
      <c r="U38" s="157"/>
      <c r="V38" s="157"/>
      <c r="W38" s="61">
        <f>'[28]2-preventivo di spesa'!$B$17+'[28]2-preventivo di spesa'!$B$18+'[28]2-preventivo di spesa'!$B$19+'[28]2-preventivo di spesa'!$B$20</f>
        <v>0</v>
      </c>
      <c r="X38" s="157"/>
      <c r="Y38" s="157"/>
      <c r="Z38" s="157"/>
      <c r="AA38" s="157"/>
      <c r="AB38" s="52"/>
      <c r="AC38" s="50"/>
    </row>
    <row r="39" spans="1:29" ht="45" x14ac:dyDescent="0.25">
      <c r="A39" s="95">
        <f t="shared" si="2"/>
        <v>37</v>
      </c>
      <c r="B39" s="10" t="s">
        <v>65</v>
      </c>
      <c r="C39" s="10" t="s">
        <v>214</v>
      </c>
      <c r="D39" s="10" t="s">
        <v>41</v>
      </c>
      <c r="E39" s="42">
        <v>42807</v>
      </c>
      <c r="F39" s="44">
        <v>0.85416666666666663</v>
      </c>
      <c r="G39" s="10" t="s">
        <v>239</v>
      </c>
      <c r="H39" s="10" t="s">
        <v>215</v>
      </c>
      <c r="I39" s="76" t="s">
        <v>216</v>
      </c>
      <c r="J39" s="85">
        <f>'[29]2-preventivo di spesa'!$B$10</f>
        <v>0</v>
      </c>
      <c r="K39" s="85">
        <f>'[29]2-preventivo di spesa'!$B$11</f>
        <v>1200</v>
      </c>
      <c r="L39" s="85">
        <f>'[29]2-preventivo di spesa'!$B$12</f>
        <v>100</v>
      </c>
      <c r="M39" s="85">
        <f>'[29]2-preventivo di spesa'!$B$13</f>
        <v>100</v>
      </c>
      <c r="N39" s="85">
        <f>'[29]2-preventivo di spesa'!$B$14</f>
        <v>0</v>
      </c>
      <c r="O39" s="85">
        <f>'[29]2-preventivo di spesa'!$B$15</f>
        <v>50.88000000000001</v>
      </c>
      <c r="P39" s="13">
        <f>'[29]2-preventivo di spesa'!$B$16</f>
        <v>1450.88</v>
      </c>
      <c r="Q39" s="38">
        <f t="shared" si="36"/>
        <v>250.88000000000011</v>
      </c>
      <c r="R39" s="14">
        <f t="shared" si="37"/>
        <v>1450.88</v>
      </c>
      <c r="S39" s="14">
        <f t="shared" si="38"/>
        <v>0</v>
      </c>
      <c r="T39" s="157"/>
      <c r="U39" s="157"/>
      <c r="V39" s="157"/>
      <c r="W39" s="83">
        <f>'[29]2-preventivo di spesa'!$B$17</f>
        <v>725.44</v>
      </c>
      <c r="X39" s="157"/>
      <c r="Y39" s="157"/>
      <c r="Z39" s="157"/>
      <c r="AA39" s="157"/>
      <c r="AB39" s="52"/>
      <c r="AC39" s="50"/>
    </row>
    <row r="40" spans="1:29" ht="45" x14ac:dyDescent="0.25">
      <c r="A40" s="95">
        <f t="shared" si="2"/>
        <v>38</v>
      </c>
      <c r="B40" s="10" t="s">
        <v>65</v>
      </c>
      <c r="C40" s="10" t="s">
        <v>202</v>
      </c>
      <c r="D40" s="10" t="s">
        <v>203</v>
      </c>
      <c r="E40" s="42" t="s">
        <v>204</v>
      </c>
      <c r="F40" s="44" t="s">
        <v>75</v>
      </c>
      <c r="G40" s="10" t="s">
        <v>301</v>
      </c>
      <c r="H40" s="10" t="s">
        <v>212</v>
      </c>
      <c r="I40" s="76" t="s">
        <v>193</v>
      </c>
      <c r="J40" s="85"/>
      <c r="K40" s="85"/>
      <c r="L40" s="85"/>
      <c r="M40" s="85"/>
      <c r="N40" s="85"/>
      <c r="O40" s="85"/>
      <c r="P40" s="13">
        <f>'[40]2-preventivo di spesa'!$B$17</f>
        <v>430.32</v>
      </c>
      <c r="Q40" s="38">
        <f t="shared" si="36"/>
        <v>430.32</v>
      </c>
      <c r="R40" s="14">
        <f t="shared" si="37"/>
        <v>0</v>
      </c>
      <c r="S40" s="14">
        <f t="shared" si="38"/>
        <v>430.32</v>
      </c>
      <c r="T40" s="157"/>
      <c r="U40" s="157"/>
      <c r="V40" s="157"/>
      <c r="W40" s="83"/>
      <c r="X40" s="157"/>
      <c r="Y40" s="157"/>
      <c r="Z40" s="157"/>
      <c r="AA40" s="157"/>
      <c r="AB40" s="52"/>
      <c r="AC40" s="50"/>
    </row>
    <row r="41" spans="1:29" x14ac:dyDescent="0.25">
      <c r="A41" s="95">
        <f t="shared" si="2"/>
        <v>39</v>
      </c>
      <c r="B41" s="10" t="s">
        <v>65</v>
      </c>
      <c r="C41" s="10"/>
      <c r="D41" s="10"/>
      <c r="E41" s="42"/>
      <c r="F41" s="44"/>
      <c r="G41" s="10"/>
      <c r="H41" s="10"/>
      <c r="I41" s="76"/>
      <c r="J41" s="85"/>
      <c r="K41" s="85"/>
      <c r="L41" s="85"/>
      <c r="M41" s="85"/>
      <c r="N41" s="85"/>
      <c r="O41" s="85"/>
      <c r="P41" s="13"/>
      <c r="Q41" s="38">
        <f t="shared" si="36"/>
        <v>0</v>
      </c>
      <c r="R41" s="14">
        <f t="shared" si="37"/>
        <v>0</v>
      </c>
      <c r="S41" s="14">
        <f t="shared" si="38"/>
        <v>0</v>
      </c>
      <c r="T41" s="157"/>
      <c r="U41" s="157"/>
      <c r="V41" s="157"/>
      <c r="W41" s="83"/>
      <c r="X41" s="157"/>
      <c r="Y41" s="157"/>
      <c r="Z41" s="157"/>
      <c r="AA41" s="157"/>
      <c r="AB41" s="52"/>
      <c r="AC41" s="50"/>
    </row>
    <row r="42" spans="1:29" x14ac:dyDescent="0.25">
      <c r="A42" s="95">
        <f t="shared" si="2"/>
        <v>40</v>
      </c>
      <c r="B42" s="10" t="s">
        <v>65</v>
      </c>
      <c r="C42" s="10"/>
      <c r="D42" s="10"/>
      <c r="E42" s="42"/>
      <c r="F42" s="44"/>
      <c r="G42" s="10"/>
      <c r="H42" s="10"/>
      <c r="I42" s="76"/>
      <c r="J42" s="85"/>
      <c r="K42" s="85"/>
      <c r="L42" s="85"/>
      <c r="M42" s="85"/>
      <c r="N42" s="85"/>
      <c r="O42" s="85"/>
      <c r="P42" s="13"/>
      <c r="Q42" s="38">
        <f t="shared" si="36"/>
        <v>0</v>
      </c>
      <c r="R42" s="14">
        <f t="shared" si="37"/>
        <v>0</v>
      </c>
      <c r="S42" s="14">
        <f t="shared" si="38"/>
        <v>0</v>
      </c>
      <c r="T42" s="157"/>
      <c r="U42" s="157"/>
      <c r="V42" s="157"/>
      <c r="W42" s="83"/>
      <c r="X42" s="157"/>
      <c r="Y42" s="157"/>
      <c r="Z42" s="157"/>
      <c r="AA42" s="157"/>
      <c r="AB42" s="52"/>
      <c r="AC42" s="50"/>
    </row>
    <row r="43" spans="1:29" x14ac:dyDescent="0.25">
      <c r="A43" s="95">
        <f t="shared" si="2"/>
        <v>41</v>
      </c>
      <c r="B43" s="10" t="s">
        <v>65</v>
      </c>
      <c r="C43" s="10"/>
      <c r="D43" s="10"/>
      <c r="E43" s="42"/>
      <c r="F43" s="44"/>
      <c r="G43" s="10"/>
      <c r="H43" s="10"/>
      <c r="I43" s="76"/>
      <c r="J43" s="85"/>
      <c r="K43" s="85"/>
      <c r="L43" s="85"/>
      <c r="M43" s="85"/>
      <c r="N43" s="85"/>
      <c r="O43" s="85"/>
      <c r="P43" s="13"/>
      <c r="Q43" s="38">
        <f t="shared" si="36"/>
        <v>0</v>
      </c>
      <c r="R43" s="14">
        <f t="shared" si="37"/>
        <v>0</v>
      </c>
      <c r="S43" s="14">
        <f t="shared" si="38"/>
        <v>0</v>
      </c>
      <c r="T43" s="158"/>
      <c r="U43" s="158"/>
      <c r="V43" s="158"/>
      <c r="W43" s="83"/>
      <c r="X43" s="157"/>
      <c r="Y43" s="157"/>
      <c r="Z43" s="158"/>
      <c r="AA43" s="158"/>
      <c r="AB43" s="52"/>
      <c r="AC43" s="50"/>
    </row>
    <row r="44" spans="1:29" ht="45" x14ac:dyDescent="0.25">
      <c r="A44" s="95">
        <f t="shared" si="2"/>
        <v>42</v>
      </c>
      <c r="B44" s="10" t="s">
        <v>213</v>
      </c>
      <c r="C44" s="10" t="s">
        <v>214</v>
      </c>
      <c r="D44" s="10" t="s">
        <v>41</v>
      </c>
      <c r="E44" s="42">
        <v>42807</v>
      </c>
      <c r="F44" s="44">
        <v>0.85416666666666663</v>
      </c>
      <c r="G44" s="10" t="s">
        <v>239</v>
      </c>
      <c r="H44" s="10" t="s">
        <v>215</v>
      </c>
      <c r="I44" s="76" t="s">
        <v>216</v>
      </c>
      <c r="J44" s="85"/>
      <c r="K44" s="85"/>
      <c r="L44" s="85"/>
      <c r="M44" s="85"/>
      <c r="N44" s="85"/>
      <c r="O44" s="85"/>
      <c r="P44" s="13">
        <f>'[29]2-preventivo di spesa'!$B$17</f>
        <v>725.44</v>
      </c>
      <c r="Q44" s="38">
        <f t="shared" si="36"/>
        <v>725.44</v>
      </c>
      <c r="R44" s="14">
        <f t="shared" ref="R44" si="39">SUM(J44:O44)</f>
        <v>0</v>
      </c>
      <c r="S44" s="73"/>
      <c r="T44" s="86">
        <f>P44</f>
        <v>725.44</v>
      </c>
      <c r="U44" s="86">
        <f>K44</f>
        <v>0</v>
      </c>
      <c r="V44" s="86">
        <f>T44-U44</f>
        <v>725.44</v>
      </c>
      <c r="W44" s="68"/>
      <c r="X44" s="84"/>
      <c r="Y44" s="85">
        <f>V44-X44</f>
        <v>725.44</v>
      </c>
      <c r="Z44" s="86">
        <v>3070</v>
      </c>
      <c r="AA44" s="86">
        <f>Z44-Y44</f>
        <v>2344.56</v>
      </c>
      <c r="AB44" s="66" t="s">
        <v>217</v>
      </c>
      <c r="AC44" s="50"/>
    </row>
    <row r="45" spans="1:29" ht="30" customHeight="1" x14ac:dyDescent="0.25">
      <c r="A45" s="95">
        <f t="shared" si="2"/>
        <v>43</v>
      </c>
      <c r="B45" s="10" t="s">
        <v>39</v>
      </c>
      <c r="C45" s="10" t="s">
        <v>40</v>
      </c>
      <c r="D45" s="10" t="s">
        <v>41</v>
      </c>
      <c r="E45" s="42" t="s">
        <v>281</v>
      </c>
      <c r="F45" s="44" t="s">
        <v>282</v>
      </c>
      <c r="G45" s="10" t="s">
        <v>289</v>
      </c>
      <c r="H45" s="10" t="s">
        <v>42</v>
      </c>
      <c r="I45" s="76" t="s">
        <v>43</v>
      </c>
      <c r="J45" s="12">
        <f>'[30]2-preventivo di spesa'!$B$10</f>
        <v>488</v>
      </c>
      <c r="K45" s="30">
        <f>'[30]2-preventivo di spesa'!$B$11</f>
        <v>1085</v>
      </c>
      <c r="L45" s="28">
        <f>'[30]2-preventivo di spesa'!$B$12</f>
        <v>0</v>
      </c>
      <c r="M45" s="28">
        <f>'[30]2-preventivo di spesa'!$B$13</f>
        <v>100</v>
      </c>
      <c r="N45" s="28">
        <f>'[30]2-preventivo di spesa'!$B$14</f>
        <v>0</v>
      </c>
      <c r="O45" s="28">
        <f>'[30]2-preventivo di spesa'!$B$15</f>
        <v>92.360000000000014</v>
      </c>
      <c r="P45" s="13">
        <f>'[30]2-preventivo di spesa'!$B$16</f>
        <v>1765.3600000000001</v>
      </c>
      <c r="Q45" s="38">
        <f t="shared" si="32"/>
        <v>680.36000000000013</v>
      </c>
      <c r="R45" s="14">
        <f t="shared" si="0"/>
        <v>1765.3600000000001</v>
      </c>
      <c r="S45" s="14">
        <f t="shared" si="1"/>
        <v>0</v>
      </c>
      <c r="T45" s="165">
        <f>SUM(P45:P55)</f>
        <v>11070.548600000002</v>
      </c>
      <c r="U45" s="165">
        <f>SUM(K45:K55)</f>
        <v>3797.5</v>
      </c>
      <c r="V45" s="156">
        <f>T45-U45</f>
        <v>7273.0486000000019</v>
      </c>
      <c r="W45" s="43">
        <f>'[30]2-preventivo di spesa'!$B$17+'[30]2-preventivo di spesa'!$B$18+'[30]2-preventivo di spesa'!$B$19+'[30]2-preventivo di spesa'!$B$20</f>
        <v>0</v>
      </c>
      <c r="X45" s="156">
        <f>SUM(W45:W55)</f>
        <v>1060</v>
      </c>
      <c r="Y45" s="156">
        <f>V45-X45</f>
        <v>6213.0486000000019</v>
      </c>
      <c r="Z45" s="156">
        <v>5350</v>
      </c>
      <c r="AA45" s="171">
        <f>Z45-Y45</f>
        <v>-863.0486000000019</v>
      </c>
      <c r="AB45" s="52"/>
      <c r="AC45" s="50"/>
    </row>
    <row r="46" spans="1:29" x14ac:dyDescent="0.25">
      <c r="A46" s="95">
        <f t="shared" si="2"/>
        <v>44</v>
      </c>
      <c r="B46" s="10" t="s">
        <v>39</v>
      </c>
      <c r="C46" s="10" t="s">
        <v>76</v>
      </c>
      <c r="D46" s="10" t="s">
        <v>29</v>
      </c>
      <c r="E46" s="42">
        <v>42795</v>
      </c>
      <c r="F46" s="44"/>
      <c r="G46" s="10" t="s">
        <v>239</v>
      </c>
      <c r="H46" s="10" t="s">
        <v>78</v>
      </c>
      <c r="I46" s="76" t="s">
        <v>70</v>
      </c>
      <c r="J46" s="12">
        <f>'[31]2-preventivo di spesa'!$B$10</f>
        <v>759.5</v>
      </c>
      <c r="K46" s="28">
        <f>'[31]2-preventivo di spesa'!$B$11</f>
        <v>0</v>
      </c>
      <c r="L46" s="28">
        <f>'[31]2-preventivo di spesa'!$B$12</f>
        <v>0</v>
      </c>
      <c r="M46" s="28">
        <f>'[31]2-preventivo di spesa'!$B$13</f>
        <v>100</v>
      </c>
      <c r="N46" s="28">
        <f>'[31]2-preventivo di spesa'!$B$14</f>
        <v>0</v>
      </c>
      <c r="O46" s="28">
        <f>'[31]2-preventivo di spesa'!$B$15</f>
        <v>64.557500000000005</v>
      </c>
      <c r="P46" s="13">
        <f>'[31]2-preventivo di spesa'!$B$16</f>
        <v>924.0575</v>
      </c>
      <c r="Q46" s="38">
        <f t="shared" si="32"/>
        <v>924.0575</v>
      </c>
      <c r="R46" s="14">
        <f t="shared" si="0"/>
        <v>924.0575</v>
      </c>
      <c r="S46" s="14">
        <f t="shared" si="1"/>
        <v>0</v>
      </c>
      <c r="T46" s="175"/>
      <c r="U46" s="157"/>
      <c r="V46" s="159"/>
      <c r="W46" s="43">
        <f>'[31]2-preventivo di spesa'!$B$17+'[31]2-preventivo di spesa'!$B$18+'[31]2-preventivo di spesa'!$B$19+'[31]2-preventivo di spesa'!$B$20</f>
        <v>0</v>
      </c>
      <c r="X46" s="157"/>
      <c r="Y46" s="157"/>
      <c r="Z46" s="159"/>
      <c r="AA46" s="178"/>
      <c r="AB46" s="52"/>
      <c r="AC46" s="50"/>
    </row>
    <row r="47" spans="1:29" x14ac:dyDescent="0.25">
      <c r="A47" s="95">
        <f t="shared" si="2"/>
        <v>45</v>
      </c>
      <c r="B47" s="10" t="s">
        <v>39</v>
      </c>
      <c r="C47" s="10" t="s">
        <v>88</v>
      </c>
      <c r="D47" s="10" t="s">
        <v>89</v>
      </c>
      <c r="E47" s="42">
        <v>43059</v>
      </c>
      <c r="F47" s="44">
        <v>0.875</v>
      </c>
      <c r="G47" s="10" t="s">
        <v>239</v>
      </c>
      <c r="H47" s="10" t="s">
        <v>90</v>
      </c>
      <c r="I47" s="76" t="s">
        <v>91</v>
      </c>
      <c r="J47" s="29">
        <f>'[32]2-preventivo di spesa'!$B$10</f>
        <v>400</v>
      </c>
      <c r="K47" s="37">
        <f>'[32]2-preventivo di spesa'!$B$11</f>
        <v>1085</v>
      </c>
      <c r="L47" s="37">
        <f>'[32]2-preventivo di spesa'!$B$12</f>
        <v>200</v>
      </c>
      <c r="M47" s="37">
        <f>'[32]2-preventivo di spesa'!$B$13</f>
        <v>100</v>
      </c>
      <c r="N47" s="37">
        <f>'[32]2-preventivo di spesa'!$B$14</f>
        <v>0</v>
      </c>
      <c r="O47" s="37">
        <f>'[32]2-preventivo di spesa'!$B$15</f>
        <v>84.88</v>
      </c>
      <c r="P47" s="13">
        <f>'[32]2-preventivo di spesa'!$B$16</f>
        <v>1869.88</v>
      </c>
      <c r="Q47" s="38">
        <f t="shared" si="32"/>
        <v>784.88000000000011</v>
      </c>
      <c r="R47" s="14">
        <f t="shared" si="0"/>
        <v>1869.88</v>
      </c>
      <c r="S47" s="14">
        <f t="shared" si="1"/>
        <v>0</v>
      </c>
      <c r="T47" s="175"/>
      <c r="U47" s="157"/>
      <c r="V47" s="159"/>
      <c r="W47" s="43">
        <f>'[32]2-preventivo di spesa'!$B$17+'[32]2-preventivo di spesa'!$B$18+'[32]2-preventivo di spesa'!$B$19+'[32]2-preventivo di spesa'!$B$20</f>
        <v>0</v>
      </c>
      <c r="X47" s="157"/>
      <c r="Y47" s="157"/>
      <c r="Z47" s="159"/>
      <c r="AA47" s="178"/>
      <c r="AB47" s="52"/>
      <c r="AC47" s="50"/>
    </row>
    <row r="48" spans="1:29" ht="30" x14ac:dyDescent="0.25">
      <c r="A48" s="95">
        <f t="shared" si="2"/>
        <v>46</v>
      </c>
      <c r="B48" s="10" t="s">
        <v>39</v>
      </c>
      <c r="C48" s="10" t="s">
        <v>149</v>
      </c>
      <c r="D48" s="10" t="s">
        <v>29</v>
      </c>
      <c r="E48" s="42">
        <v>42775</v>
      </c>
      <c r="F48" s="44"/>
      <c r="G48" s="10" t="s">
        <v>287</v>
      </c>
      <c r="H48" s="10" t="s">
        <v>151</v>
      </c>
      <c r="I48" s="76" t="s">
        <v>152</v>
      </c>
      <c r="J48" s="29">
        <f>'[33]2-preventivo di spesa'!$B$10</f>
        <v>859.5</v>
      </c>
      <c r="K48" s="37">
        <f>'[33]2-preventivo di spesa'!$B$11</f>
        <v>0</v>
      </c>
      <c r="L48" s="37">
        <f>'[33]2-preventivo di spesa'!$B$12</f>
        <v>100</v>
      </c>
      <c r="M48" s="37">
        <f>'[33]2-preventivo di spesa'!$B$13</f>
        <v>100</v>
      </c>
      <c r="N48" s="37">
        <f>'[33]2-preventivo di spesa'!$B$14</f>
        <v>0</v>
      </c>
      <c r="O48" s="37">
        <f>'[33]2-preventivo di spesa'!$B$15</f>
        <v>73.057500000000005</v>
      </c>
      <c r="P48" s="13">
        <f>'[33]2-preventivo di spesa'!$B$16</f>
        <v>1132.5574999999999</v>
      </c>
      <c r="Q48" s="38">
        <f t="shared" si="32"/>
        <v>1132.5574999999999</v>
      </c>
      <c r="R48" s="14">
        <f t="shared" si="0"/>
        <v>1132.5574999999999</v>
      </c>
      <c r="S48" s="14">
        <f t="shared" ref="S48" si="40">P48-R48</f>
        <v>0</v>
      </c>
      <c r="T48" s="175"/>
      <c r="U48" s="157"/>
      <c r="V48" s="159"/>
      <c r="W48" s="43">
        <f>'[33]2-preventivo di spesa'!$B$17+'[33]2-preventivo di spesa'!$B$18+'[33]2-preventivo di spesa'!$B$19+'[33]2-preventivo di spesa'!$B$20</f>
        <v>0</v>
      </c>
      <c r="X48" s="157"/>
      <c r="Y48" s="157"/>
      <c r="Z48" s="159"/>
      <c r="AA48" s="178"/>
      <c r="AB48" s="52"/>
      <c r="AC48" s="50"/>
    </row>
    <row r="49" spans="1:29" ht="51.75" customHeight="1" x14ac:dyDescent="0.25">
      <c r="A49" s="95">
        <f t="shared" si="2"/>
        <v>47</v>
      </c>
      <c r="B49" s="10" t="s">
        <v>39</v>
      </c>
      <c r="C49" s="10" t="s">
        <v>153</v>
      </c>
      <c r="D49" s="10" t="s">
        <v>41</v>
      </c>
      <c r="E49" s="42">
        <v>42882</v>
      </c>
      <c r="F49" s="44" t="s">
        <v>262</v>
      </c>
      <c r="G49" s="10" t="s">
        <v>239</v>
      </c>
      <c r="H49" s="10" t="s">
        <v>154</v>
      </c>
      <c r="I49" s="76" t="s">
        <v>155</v>
      </c>
      <c r="J49" s="12">
        <f>'[14]2-preventivo di spesa'!$B$10</f>
        <v>976</v>
      </c>
      <c r="K49" s="28">
        <f>'[14]2-preventivo di spesa'!$B$11</f>
        <v>1627.5</v>
      </c>
      <c r="L49" s="28">
        <f>'[14]2-preventivo di spesa'!$B$12</f>
        <v>0</v>
      </c>
      <c r="M49" s="28">
        <f>'[14]2-preventivo di spesa'!$B$13</f>
        <v>100</v>
      </c>
      <c r="N49" s="28">
        <f>'[14]2-preventivo di spesa'!$B$14</f>
        <v>0</v>
      </c>
      <c r="O49" s="28">
        <f>'[14]2-preventivo di spesa'!$B$15</f>
        <v>82.960000000000022</v>
      </c>
      <c r="P49" s="13">
        <f>'[14]2-preventivo di spesa'!$B$16</f>
        <v>2786.46</v>
      </c>
      <c r="Q49" s="38">
        <f t="shared" si="32"/>
        <v>1158.96</v>
      </c>
      <c r="R49" s="14">
        <f>SUM(J49:O49)</f>
        <v>2786.46</v>
      </c>
      <c r="S49" s="14">
        <f t="shared" si="1"/>
        <v>0</v>
      </c>
      <c r="T49" s="175"/>
      <c r="U49" s="157"/>
      <c r="V49" s="159"/>
      <c r="W49" s="43">
        <f>'[14]2-preventivo di spesa'!$B$17+'[14]2-preventivo di spesa'!$B$18+'[14]2-preventivo di spesa'!$B$19+'[14]2-preventivo di spesa'!$B$20</f>
        <v>1060</v>
      </c>
      <c r="X49" s="157"/>
      <c r="Y49" s="157"/>
      <c r="Z49" s="159"/>
      <c r="AA49" s="178"/>
      <c r="AB49" s="52"/>
      <c r="AC49" s="50"/>
    </row>
    <row r="50" spans="1:29" ht="45" x14ac:dyDescent="0.25">
      <c r="A50" s="95">
        <f t="shared" si="2"/>
        <v>48</v>
      </c>
      <c r="B50" s="10" t="s">
        <v>39</v>
      </c>
      <c r="C50" s="10" t="s">
        <v>176</v>
      </c>
      <c r="D50" s="10" t="s">
        <v>97</v>
      </c>
      <c r="E50" s="42" t="s">
        <v>177</v>
      </c>
      <c r="F50" s="44" t="s">
        <v>283</v>
      </c>
      <c r="G50" s="10" t="s">
        <v>179</v>
      </c>
      <c r="H50" s="10" t="s">
        <v>180</v>
      </c>
      <c r="I50" s="76" t="s">
        <v>181</v>
      </c>
      <c r="J50" s="33">
        <f>'[34]2-preventivo di spesa'!$B$10</f>
        <v>888.16</v>
      </c>
      <c r="K50" s="37">
        <f>'[34]2-preventivo di spesa'!$B$11</f>
        <v>0</v>
      </c>
      <c r="L50" s="37">
        <f>'[34]2-preventivo di spesa'!$B$12</f>
        <v>0</v>
      </c>
      <c r="M50" s="37">
        <f>'[34]2-preventivo di spesa'!$B$13</f>
        <v>100</v>
      </c>
      <c r="N50" s="37">
        <f>'[34]2-preventivo di spesa'!$B$14</f>
        <v>0</v>
      </c>
      <c r="O50" s="37">
        <f>'[34]2-preventivo di spesa'!$B$15</f>
        <v>126.37360000000001</v>
      </c>
      <c r="P50" s="13">
        <f>'[34]2-preventivo di spesa'!$B$16</f>
        <v>1114.5336</v>
      </c>
      <c r="Q50" s="38">
        <f t="shared" si="32"/>
        <v>1114.5336</v>
      </c>
      <c r="R50" s="14">
        <f t="shared" ref="R50:R71" si="41">SUM(J50:O50)</f>
        <v>1114.5336</v>
      </c>
      <c r="S50" s="14">
        <f t="shared" ref="S50" si="42">P50-R50</f>
        <v>0</v>
      </c>
      <c r="T50" s="175"/>
      <c r="U50" s="157"/>
      <c r="V50" s="159"/>
      <c r="W50" s="43">
        <f>'[34]2-preventivo di spesa'!$B$17+'[34]2-preventivo di spesa'!$B$18+'[34]2-preventivo di spesa'!$B$19+'[34]2-preventivo di spesa'!$B$20</f>
        <v>0</v>
      </c>
      <c r="X50" s="157"/>
      <c r="Y50" s="157"/>
      <c r="Z50" s="159"/>
      <c r="AA50" s="178"/>
      <c r="AB50" s="52"/>
      <c r="AC50" s="50"/>
    </row>
    <row r="51" spans="1:29" ht="31.5" customHeight="1" x14ac:dyDescent="0.25">
      <c r="A51" s="95">
        <f t="shared" si="2"/>
        <v>49</v>
      </c>
      <c r="B51" s="10" t="s">
        <v>39</v>
      </c>
      <c r="C51" s="10" t="s">
        <v>33</v>
      </c>
      <c r="D51" s="10" t="s">
        <v>36</v>
      </c>
      <c r="E51" s="42">
        <v>42816</v>
      </c>
      <c r="F51" s="44">
        <v>0.86458333333333337</v>
      </c>
      <c r="G51" s="10" t="s">
        <v>263</v>
      </c>
      <c r="H51" s="10" t="s">
        <v>37</v>
      </c>
      <c r="I51" s="76" t="s">
        <v>34</v>
      </c>
      <c r="J51" s="32"/>
      <c r="K51" s="37"/>
      <c r="L51" s="37"/>
      <c r="M51" s="37"/>
      <c r="N51" s="37"/>
      <c r="O51" s="37"/>
      <c r="P51" s="13">
        <f>'[21]2-preventivo di spesa'!$B$17</f>
        <v>702.99</v>
      </c>
      <c r="Q51" s="38">
        <f t="shared" si="32"/>
        <v>702.99</v>
      </c>
      <c r="R51" s="14">
        <f t="shared" si="41"/>
        <v>0</v>
      </c>
      <c r="S51" s="74"/>
      <c r="T51" s="175"/>
      <c r="U51" s="157"/>
      <c r="V51" s="159"/>
      <c r="W51" s="67"/>
      <c r="X51" s="157"/>
      <c r="Y51" s="157"/>
      <c r="Z51" s="159"/>
      <c r="AA51" s="178"/>
      <c r="AB51" s="66" t="s">
        <v>184</v>
      </c>
      <c r="AC51" s="50"/>
    </row>
    <row r="52" spans="1:29" ht="30" x14ac:dyDescent="0.25">
      <c r="A52" s="95">
        <f t="shared" si="2"/>
        <v>50</v>
      </c>
      <c r="B52" s="10" t="s">
        <v>39</v>
      </c>
      <c r="C52" s="10" t="s">
        <v>196</v>
      </c>
      <c r="D52" s="10" t="s">
        <v>197</v>
      </c>
      <c r="E52" s="42" t="s">
        <v>172</v>
      </c>
      <c r="F52" s="44" t="s">
        <v>198</v>
      </c>
      <c r="G52" s="10" t="s">
        <v>300</v>
      </c>
      <c r="H52" s="10" t="s">
        <v>200</v>
      </c>
      <c r="I52" s="76" t="s">
        <v>193</v>
      </c>
      <c r="J52" s="12"/>
      <c r="K52" s="37"/>
      <c r="L52" s="37"/>
      <c r="M52" s="37"/>
      <c r="N52" s="37"/>
      <c r="O52" s="37"/>
      <c r="P52" s="13">
        <v>774.71</v>
      </c>
      <c r="Q52" s="38">
        <f t="shared" si="32"/>
        <v>774.71</v>
      </c>
      <c r="R52" s="14">
        <f t="shared" si="41"/>
        <v>0</v>
      </c>
      <c r="S52" s="73"/>
      <c r="T52" s="175"/>
      <c r="U52" s="157"/>
      <c r="V52" s="159"/>
      <c r="W52" s="67"/>
      <c r="X52" s="157"/>
      <c r="Y52" s="157"/>
      <c r="Z52" s="159"/>
      <c r="AA52" s="178"/>
      <c r="AB52" s="52"/>
      <c r="AC52" s="50"/>
    </row>
    <row r="53" spans="1:29" x14ac:dyDescent="0.25">
      <c r="A53" s="95"/>
      <c r="B53" s="10" t="s">
        <v>39</v>
      </c>
      <c r="C53" s="10"/>
      <c r="D53" s="10"/>
      <c r="E53" s="42"/>
      <c r="F53" s="44"/>
      <c r="G53" s="10"/>
      <c r="H53" s="10"/>
      <c r="I53" s="76"/>
      <c r="J53" s="152"/>
      <c r="K53" s="152"/>
      <c r="L53" s="152"/>
      <c r="M53" s="152"/>
      <c r="N53" s="152"/>
      <c r="O53" s="152"/>
      <c r="P53" s="13"/>
      <c r="Q53" s="38">
        <f t="shared" ref="Q53:Q55" si="43">P53-K53</f>
        <v>0</v>
      </c>
      <c r="R53" s="14">
        <f t="shared" ref="R53:R55" si="44">SUM(J53:O53)</f>
        <v>0</v>
      </c>
      <c r="S53" s="14">
        <f t="shared" ref="S53:S55" si="45">P53-R53</f>
        <v>0</v>
      </c>
      <c r="T53" s="157"/>
      <c r="U53" s="157"/>
      <c r="V53" s="157"/>
      <c r="W53" s="191"/>
      <c r="X53" s="157"/>
      <c r="Y53" s="157"/>
      <c r="Z53" s="157"/>
      <c r="AA53" s="157"/>
      <c r="AB53" s="52"/>
      <c r="AC53" s="50"/>
    </row>
    <row r="54" spans="1:29" x14ac:dyDescent="0.25">
      <c r="A54" s="95"/>
      <c r="B54" s="10" t="s">
        <v>39</v>
      </c>
      <c r="C54" s="10"/>
      <c r="D54" s="10"/>
      <c r="E54" s="42"/>
      <c r="F54" s="44"/>
      <c r="G54" s="10"/>
      <c r="H54" s="10"/>
      <c r="I54" s="76"/>
      <c r="J54" s="152"/>
      <c r="K54" s="152"/>
      <c r="L54" s="152"/>
      <c r="M54" s="152"/>
      <c r="N54" s="152"/>
      <c r="O54" s="152"/>
      <c r="P54" s="13"/>
      <c r="Q54" s="38">
        <f t="shared" si="43"/>
        <v>0</v>
      </c>
      <c r="R54" s="14">
        <f t="shared" si="44"/>
        <v>0</v>
      </c>
      <c r="S54" s="14">
        <f t="shared" si="45"/>
        <v>0</v>
      </c>
      <c r="T54" s="157"/>
      <c r="U54" s="157"/>
      <c r="V54" s="157"/>
      <c r="W54" s="191"/>
      <c r="X54" s="157"/>
      <c r="Y54" s="157"/>
      <c r="Z54" s="157"/>
      <c r="AA54" s="157"/>
      <c r="AB54" s="52"/>
      <c r="AC54" s="50"/>
    </row>
    <row r="55" spans="1:29" x14ac:dyDescent="0.25">
      <c r="A55" s="95"/>
      <c r="B55" s="10" t="s">
        <v>39</v>
      </c>
      <c r="C55" s="10"/>
      <c r="D55" s="10"/>
      <c r="E55" s="42"/>
      <c r="F55" s="44"/>
      <c r="G55" s="10"/>
      <c r="H55" s="10"/>
      <c r="I55" s="76"/>
      <c r="J55" s="152"/>
      <c r="K55" s="152"/>
      <c r="L55" s="152"/>
      <c r="M55" s="152"/>
      <c r="N55" s="152"/>
      <c r="O55" s="152"/>
      <c r="P55" s="13"/>
      <c r="Q55" s="38">
        <f t="shared" si="43"/>
        <v>0</v>
      </c>
      <c r="R55" s="14">
        <f t="shared" si="44"/>
        <v>0</v>
      </c>
      <c r="S55" s="14">
        <f t="shared" si="45"/>
        <v>0</v>
      </c>
      <c r="T55" s="158"/>
      <c r="U55" s="158"/>
      <c r="V55" s="158"/>
      <c r="W55" s="191"/>
      <c r="X55" s="158"/>
      <c r="Y55" s="158"/>
      <c r="Z55" s="158"/>
      <c r="AA55" s="158"/>
      <c r="AB55" s="52"/>
      <c r="AC55" s="50"/>
    </row>
    <row r="56" spans="1:29" ht="73.5" customHeight="1" x14ac:dyDescent="0.25">
      <c r="A56" s="95">
        <f>A52+1</f>
        <v>51</v>
      </c>
      <c r="B56" s="10" t="s">
        <v>156</v>
      </c>
      <c r="C56" s="10" t="s">
        <v>157</v>
      </c>
      <c r="D56" s="10" t="s">
        <v>158</v>
      </c>
      <c r="E56" s="42" t="s">
        <v>284</v>
      </c>
      <c r="F56" s="44" t="s">
        <v>159</v>
      </c>
      <c r="G56" s="10" t="s">
        <v>160</v>
      </c>
      <c r="H56" s="10" t="s">
        <v>161</v>
      </c>
      <c r="I56" s="76" t="s">
        <v>148</v>
      </c>
      <c r="J56" s="12">
        <f>'[35]2-preventivo di spesa'!$B$10</f>
        <v>1659.5</v>
      </c>
      <c r="K56" s="37">
        <f>'[35]2-preventivo di spesa'!$B$11</f>
        <v>976.5</v>
      </c>
      <c r="L56" s="37">
        <f>'[35]2-preventivo di spesa'!$B$12</f>
        <v>100</v>
      </c>
      <c r="M56" s="37">
        <f>'[35]2-preventivo di spesa'!$B$13</f>
        <v>100</v>
      </c>
      <c r="N56" s="37">
        <f>'[35]2-preventivo di spesa'!$B$14</f>
        <v>0</v>
      </c>
      <c r="O56" s="37">
        <f>'[35]2-preventivo di spesa'!$B$15</f>
        <v>242.8175</v>
      </c>
      <c r="P56" s="13">
        <f>'[35]2-preventivo di spesa'!$B$16</f>
        <v>3078.8175000000001</v>
      </c>
      <c r="Q56" s="38">
        <f t="shared" si="32"/>
        <v>2102.3175000000001</v>
      </c>
      <c r="R56" s="14">
        <f>SUM(J56:O56)</f>
        <v>3078.8175000000001</v>
      </c>
      <c r="S56" s="14">
        <f t="shared" si="1"/>
        <v>0</v>
      </c>
      <c r="T56" s="166">
        <f>SUM(P56:P59)</f>
        <v>3504.3175000000001</v>
      </c>
      <c r="U56" s="161">
        <f>SUM(K56:K59)</f>
        <v>976.5</v>
      </c>
      <c r="V56" s="161">
        <f>T56-U56</f>
        <v>2527.8175000000001</v>
      </c>
      <c r="W56" s="43">
        <f>'[35]2-preventivo di spesa'!$B$17+'[35]2-preventivo di spesa'!$B$18+'[35]2-preventivo di spesa'!$B$19+'[35]2-preventivo di spesa'!$B$20</f>
        <v>0</v>
      </c>
      <c r="X56" s="159">
        <f>SUM(W56:W59)</f>
        <v>0</v>
      </c>
      <c r="Y56" s="159">
        <f>SUM(V56-X56)</f>
        <v>2527.8175000000001</v>
      </c>
      <c r="Z56" s="161">
        <v>3375</v>
      </c>
      <c r="AA56" s="160">
        <f>Z56-Y56</f>
        <v>847.18249999999989</v>
      </c>
      <c r="AB56" s="52"/>
      <c r="AC56" s="50"/>
    </row>
    <row r="57" spans="1:29" ht="45" x14ac:dyDescent="0.25">
      <c r="A57" s="95">
        <f t="shared" si="2"/>
        <v>52</v>
      </c>
      <c r="B57" s="10" t="s">
        <v>156</v>
      </c>
      <c r="C57" s="10" t="s">
        <v>87</v>
      </c>
      <c r="D57" s="10" t="s">
        <v>82</v>
      </c>
      <c r="E57" s="42">
        <v>42892</v>
      </c>
      <c r="F57" s="44" t="s">
        <v>72</v>
      </c>
      <c r="G57" s="10" t="s">
        <v>299</v>
      </c>
      <c r="H57" s="10" t="s">
        <v>85</v>
      </c>
      <c r="I57" s="76" t="s">
        <v>86</v>
      </c>
      <c r="J57" s="12">
        <f>'[36]2-preventivo di spesa'!$B$10</f>
        <v>300</v>
      </c>
      <c r="K57" s="37">
        <f>'[36]2-preventivo di spesa'!$B$11</f>
        <v>0</v>
      </c>
      <c r="L57" s="37">
        <f>'[36]2-preventivo di spesa'!$B$12</f>
        <v>0</v>
      </c>
      <c r="M57" s="37">
        <f>'[36]2-preventivo di spesa'!$B$13</f>
        <v>100</v>
      </c>
      <c r="N57" s="37">
        <f>'[36]2-preventivo di spesa'!$B$14</f>
        <v>0</v>
      </c>
      <c r="O57" s="37">
        <f>'[36]2-preventivo di spesa'!$B$15</f>
        <v>25.500000000000004</v>
      </c>
      <c r="P57" s="13">
        <f>'[36]2-preventivo di spesa'!$B$16</f>
        <v>425.5</v>
      </c>
      <c r="Q57" s="38">
        <f t="shared" si="32"/>
        <v>425.5</v>
      </c>
      <c r="R57" s="14">
        <f t="shared" si="41"/>
        <v>425.5</v>
      </c>
      <c r="S57" s="14">
        <f t="shared" si="1"/>
        <v>0</v>
      </c>
      <c r="T57" s="167"/>
      <c r="U57" s="168"/>
      <c r="V57" s="161"/>
      <c r="W57" s="43">
        <v>0</v>
      </c>
      <c r="X57" s="157"/>
      <c r="Y57" s="157"/>
      <c r="Z57" s="161"/>
      <c r="AA57" s="160"/>
      <c r="AB57" s="52"/>
      <c r="AC57" s="50"/>
    </row>
    <row r="58" spans="1:29" ht="45" x14ac:dyDescent="0.25">
      <c r="A58" s="95">
        <f t="shared" si="2"/>
        <v>53</v>
      </c>
      <c r="B58" s="10" t="s">
        <v>156</v>
      </c>
      <c r="C58" s="10"/>
      <c r="D58" s="10"/>
      <c r="E58" s="42"/>
      <c r="F58" s="44"/>
      <c r="G58" s="10"/>
      <c r="H58" s="10"/>
      <c r="I58" s="76"/>
      <c r="J58" s="15"/>
      <c r="K58" s="15"/>
      <c r="L58" s="15"/>
      <c r="M58" s="17"/>
      <c r="N58" s="15"/>
      <c r="O58" s="15"/>
      <c r="P58" s="13"/>
      <c r="Q58" s="38">
        <f t="shared" si="32"/>
        <v>0</v>
      </c>
      <c r="R58" s="14">
        <f t="shared" si="41"/>
        <v>0</v>
      </c>
      <c r="S58" s="14">
        <f t="shared" ref="S58" si="46">P58-R58</f>
        <v>0</v>
      </c>
      <c r="T58" s="167"/>
      <c r="U58" s="168"/>
      <c r="V58" s="161"/>
      <c r="W58" s="43"/>
      <c r="X58" s="157"/>
      <c r="Y58" s="157"/>
      <c r="Z58" s="161"/>
      <c r="AA58" s="160"/>
      <c r="AB58" s="52"/>
      <c r="AC58" s="50"/>
    </row>
    <row r="59" spans="1:29" ht="45" x14ac:dyDescent="0.25">
      <c r="A59" s="95">
        <f t="shared" si="2"/>
        <v>54</v>
      </c>
      <c r="B59" s="10" t="s">
        <v>156</v>
      </c>
      <c r="C59" s="10"/>
      <c r="D59" s="10"/>
      <c r="E59" s="42"/>
      <c r="F59" s="44"/>
      <c r="G59" s="10"/>
      <c r="H59" s="10"/>
      <c r="I59" s="76"/>
      <c r="J59" s="12"/>
      <c r="K59" s="35"/>
      <c r="L59" s="35"/>
      <c r="M59" s="35"/>
      <c r="N59" s="35"/>
      <c r="O59" s="35"/>
      <c r="P59" s="13"/>
      <c r="Q59" s="38">
        <f t="shared" si="32"/>
        <v>0</v>
      </c>
      <c r="R59" s="14">
        <f t="shared" si="41"/>
        <v>0</v>
      </c>
      <c r="S59" s="14">
        <f t="shared" si="1"/>
        <v>0</v>
      </c>
      <c r="T59" s="167"/>
      <c r="U59" s="168"/>
      <c r="V59" s="161"/>
      <c r="W59" s="43"/>
      <c r="X59" s="158"/>
      <c r="Y59" s="158"/>
      <c r="Z59" s="161"/>
      <c r="AA59" s="160"/>
      <c r="AB59" s="52"/>
      <c r="AC59" s="50"/>
    </row>
    <row r="60" spans="1:29" x14ac:dyDescent="0.25">
      <c r="A60" s="95">
        <f t="shared" si="2"/>
        <v>55</v>
      </c>
      <c r="B60" s="10" t="s">
        <v>187</v>
      </c>
      <c r="C60" s="10" t="s">
        <v>190</v>
      </c>
      <c r="D60" s="10" t="s">
        <v>29</v>
      </c>
      <c r="E60" s="42" t="s">
        <v>114</v>
      </c>
      <c r="F60" s="44"/>
      <c r="G60" s="10" t="s">
        <v>271</v>
      </c>
      <c r="H60" s="10" t="s">
        <v>192</v>
      </c>
      <c r="I60" s="76" t="s">
        <v>193</v>
      </c>
      <c r="J60" s="71">
        <f>'[37]2-preventivo di spesa'!$B$10</f>
        <v>1625.33</v>
      </c>
      <c r="K60" s="71">
        <f>'[37]2-preventivo di spesa'!$B$11</f>
        <v>0</v>
      </c>
      <c r="L60" s="71">
        <f>'[37]2-preventivo di spesa'!$B$12</f>
        <v>0</v>
      </c>
      <c r="M60" s="71">
        <f>'[37]2-preventivo di spesa'!$B$13</f>
        <v>100</v>
      </c>
      <c r="N60" s="71">
        <f>'[37]2-preventivo di spesa'!$B$14</f>
        <v>0</v>
      </c>
      <c r="O60" s="71">
        <f>'[37]2-preventivo di spesa'!$B$15</f>
        <v>189.03305</v>
      </c>
      <c r="P60" s="13">
        <f>'[37]2-preventivo di spesa'!$B$16</f>
        <v>1914.3630499999999</v>
      </c>
      <c r="Q60" s="38">
        <f t="shared" ref="Q60:Q66" si="47">P60-K60</f>
        <v>1914.3630499999999</v>
      </c>
      <c r="R60" s="14">
        <f t="shared" ref="R60:R66" si="48">SUM(J60:O60)</f>
        <v>1914.3630499999999</v>
      </c>
      <c r="S60" s="14">
        <f t="shared" ref="S60:S66" si="49">P60-R60</f>
        <v>0</v>
      </c>
      <c r="T60" s="165">
        <f>SUM(Q60:Q66)</f>
        <v>7192.67425</v>
      </c>
      <c r="U60" s="156">
        <f>SUM(K60:K66)</f>
        <v>3906</v>
      </c>
      <c r="V60" s="156">
        <f>T60-U60</f>
        <v>3286.67425</v>
      </c>
      <c r="W60" s="71">
        <f>'[37]2-preventivo di spesa'!$B$17+'[37]2-preventivo di spesa'!$B$18+'[37]2-preventivo di spesa'!$B$19+'[37]2-preventivo di spesa'!$B$20</f>
        <v>957.18</v>
      </c>
      <c r="X60" s="156">
        <f>SUM(W60:W66)</f>
        <v>3711.63</v>
      </c>
      <c r="Y60" s="156">
        <f>V60-X60</f>
        <v>-424.95575000000008</v>
      </c>
      <c r="Z60" s="156">
        <v>3460</v>
      </c>
      <c r="AA60" s="171">
        <f>Z60-Y60</f>
        <v>3884.9557500000001</v>
      </c>
      <c r="AB60" s="52"/>
      <c r="AC60" s="50"/>
    </row>
    <row r="61" spans="1:29" x14ac:dyDescent="0.25">
      <c r="A61" s="95">
        <f t="shared" si="2"/>
        <v>56</v>
      </c>
      <c r="B61" s="10" t="s">
        <v>187</v>
      </c>
      <c r="C61" s="10" t="s">
        <v>194</v>
      </c>
      <c r="D61" s="10" t="s">
        <v>41</v>
      </c>
      <c r="E61" s="42" t="s">
        <v>195</v>
      </c>
      <c r="F61" s="44" t="s">
        <v>75</v>
      </c>
      <c r="G61" s="10" t="s">
        <v>271</v>
      </c>
      <c r="H61" s="10" t="s">
        <v>193</v>
      </c>
      <c r="I61" s="76" t="s">
        <v>193</v>
      </c>
      <c r="J61" s="71">
        <f>'[38]2-preventivo di spesa'!$B$10</f>
        <v>974.72</v>
      </c>
      <c r="K61" s="71">
        <f>'[38]2-preventivo di spesa'!$B$11</f>
        <v>0</v>
      </c>
      <c r="L61" s="71">
        <f>'[38]2-preventivo di spesa'!$B$12</f>
        <v>100</v>
      </c>
      <c r="M61" s="71">
        <f>'[38]2-preventivo di spesa'!$B$13</f>
        <v>100</v>
      </c>
      <c r="N61" s="71">
        <f>'[38]2-preventivo di spesa'!$B$14</f>
        <v>0</v>
      </c>
      <c r="O61" s="71">
        <f>'[38]2-preventivo di spesa'!$B$15</f>
        <v>144.10120000000001</v>
      </c>
      <c r="P61" s="13">
        <f>'[38]2-preventivo di spesa'!$B$16</f>
        <v>1318.8212000000001</v>
      </c>
      <c r="Q61" s="38">
        <f t="shared" si="47"/>
        <v>1318.8212000000001</v>
      </c>
      <c r="R61" s="14">
        <f t="shared" si="48"/>
        <v>1318.8212000000001</v>
      </c>
      <c r="S61" s="14">
        <f t="shared" si="49"/>
        <v>0</v>
      </c>
      <c r="T61" s="157"/>
      <c r="U61" s="157"/>
      <c r="V61" s="157"/>
      <c r="W61" s="71">
        <f>'[38]2-preventivo di spesa'!$B$17+'[38]2-preventivo di spesa'!$B$18+'[38]2-preventivo di spesa'!$B$19+'[38]2-preventivo di spesa'!$B$20</f>
        <v>0</v>
      </c>
      <c r="X61" s="157"/>
      <c r="Y61" s="157"/>
      <c r="Z61" s="157"/>
      <c r="AA61" s="157"/>
      <c r="AB61" s="52"/>
      <c r="AC61" s="50"/>
    </row>
    <row r="62" spans="1:29" ht="30" x14ac:dyDescent="0.25">
      <c r="A62" s="95">
        <f t="shared" si="2"/>
        <v>57</v>
      </c>
      <c r="B62" s="10" t="s">
        <v>187</v>
      </c>
      <c r="C62" s="10" t="s">
        <v>196</v>
      </c>
      <c r="D62" s="10" t="s">
        <v>197</v>
      </c>
      <c r="E62" s="42" t="s">
        <v>172</v>
      </c>
      <c r="F62" s="44" t="s">
        <v>198</v>
      </c>
      <c r="G62" s="10" t="s">
        <v>300</v>
      </c>
      <c r="H62" s="10" t="s">
        <v>200</v>
      </c>
      <c r="I62" s="76" t="s">
        <v>193</v>
      </c>
      <c r="J62" s="71">
        <f>'[39]2-preventivo di spesa'!$B$10</f>
        <v>2392</v>
      </c>
      <c r="K62" s="71">
        <f>'[39]2-preventivo di spesa'!$B$11</f>
        <v>2387</v>
      </c>
      <c r="L62" s="71">
        <f>'[39]2-preventivo di spesa'!$B$12</f>
        <v>200</v>
      </c>
      <c r="M62" s="71">
        <f>'[39]2-preventivo di spesa'!$B$13</f>
        <v>100</v>
      </c>
      <c r="N62" s="71">
        <f>'[39]2-preventivo di spesa'!$B$14</f>
        <v>0</v>
      </c>
      <c r="O62" s="71">
        <f>'[39]2-preventivo di spesa'!$B$15</f>
        <v>406.84000000000003</v>
      </c>
      <c r="P62" s="13">
        <f>'[39]2-preventivo di spesa'!$B$16</f>
        <v>5485.84</v>
      </c>
      <c r="Q62" s="38">
        <f t="shared" si="47"/>
        <v>3098.84</v>
      </c>
      <c r="R62" s="14">
        <f t="shared" si="48"/>
        <v>5485.84</v>
      </c>
      <c r="S62" s="14">
        <f t="shared" si="49"/>
        <v>0</v>
      </c>
      <c r="T62" s="157"/>
      <c r="U62" s="157"/>
      <c r="V62" s="157"/>
      <c r="W62" s="71">
        <f>'[39]2-preventivo di spesa'!$B$17+'[39]2-preventivo di spesa'!$B$18+'[39]2-preventivo di spesa'!$B$19+'[39]2-preventivo di spesa'!$B$20</f>
        <v>2324.13</v>
      </c>
      <c r="X62" s="157"/>
      <c r="Y62" s="157"/>
      <c r="Z62" s="157"/>
      <c r="AA62" s="157"/>
      <c r="AB62" s="52"/>
      <c r="AC62" s="50"/>
    </row>
    <row r="63" spans="1:29" ht="33.75" customHeight="1" x14ac:dyDescent="0.25">
      <c r="A63" s="95">
        <f t="shared" si="2"/>
        <v>58</v>
      </c>
      <c r="B63" s="10" t="s">
        <v>187</v>
      </c>
      <c r="C63" s="10" t="s">
        <v>202</v>
      </c>
      <c r="D63" s="10" t="s">
        <v>203</v>
      </c>
      <c r="E63" s="42" t="s">
        <v>204</v>
      </c>
      <c r="F63" s="44" t="s">
        <v>75</v>
      </c>
      <c r="G63" s="10" t="s">
        <v>301</v>
      </c>
      <c r="H63" s="10" t="s">
        <v>212</v>
      </c>
      <c r="I63" s="76" t="s">
        <v>193</v>
      </c>
      <c r="J63" s="71">
        <f>'[40]2-preventivo di spesa'!$B$10</f>
        <v>562</v>
      </c>
      <c r="K63" s="71">
        <f>'[40]2-preventivo di spesa'!$B$11</f>
        <v>1519</v>
      </c>
      <c r="L63" s="71">
        <f>'[40]2-preventivo di spesa'!$B$12</f>
        <v>100</v>
      </c>
      <c r="M63" s="71">
        <f>'[40]2-preventivo di spesa'!$B$13</f>
        <v>100</v>
      </c>
      <c r="N63" s="71">
        <f>'[40]2-preventivo di spesa'!$B$14</f>
        <v>0</v>
      </c>
      <c r="O63" s="71">
        <f>'[40]2-preventivo di spesa'!$B$15</f>
        <v>98.65000000000002</v>
      </c>
      <c r="P63" s="13">
        <f>'[40]2-preventivo di spesa'!$B$16</f>
        <v>2379.65</v>
      </c>
      <c r="Q63" s="38">
        <f t="shared" si="47"/>
        <v>860.65000000000009</v>
      </c>
      <c r="R63" s="14">
        <f t="shared" si="48"/>
        <v>2379.65</v>
      </c>
      <c r="S63" s="14">
        <f t="shared" si="49"/>
        <v>0</v>
      </c>
      <c r="T63" s="157"/>
      <c r="U63" s="157"/>
      <c r="V63" s="157"/>
      <c r="W63" s="71">
        <f>'[40]2-preventivo di spesa'!$B$17+'[40]2-preventivo di spesa'!$B$18+'[40]2-preventivo di spesa'!$B$19+'[40]2-preventivo di spesa'!$B$20</f>
        <v>430.32</v>
      </c>
      <c r="X63" s="157"/>
      <c r="Y63" s="157"/>
      <c r="Z63" s="157"/>
      <c r="AA63" s="157"/>
      <c r="AB63" s="52"/>
      <c r="AC63" s="50"/>
    </row>
    <row r="64" spans="1:29" x14ac:dyDescent="0.25">
      <c r="A64" s="95">
        <f t="shared" si="2"/>
        <v>59</v>
      </c>
      <c r="B64" s="10" t="s">
        <v>187</v>
      </c>
      <c r="C64" s="10"/>
      <c r="D64" s="10"/>
      <c r="E64" s="42"/>
      <c r="F64" s="44"/>
      <c r="G64" s="10"/>
      <c r="H64" s="10"/>
      <c r="I64" s="76"/>
      <c r="J64" s="71"/>
      <c r="K64" s="71"/>
      <c r="L64" s="71"/>
      <c r="M64" s="71"/>
      <c r="N64" s="71"/>
      <c r="O64" s="71"/>
      <c r="P64" s="13"/>
      <c r="Q64" s="38">
        <f t="shared" si="47"/>
        <v>0</v>
      </c>
      <c r="R64" s="14">
        <f t="shared" si="48"/>
        <v>0</v>
      </c>
      <c r="S64" s="14">
        <f t="shared" si="49"/>
        <v>0</v>
      </c>
      <c r="T64" s="157"/>
      <c r="U64" s="157"/>
      <c r="V64" s="157"/>
      <c r="W64" s="71"/>
      <c r="X64" s="157"/>
      <c r="Y64" s="157"/>
      <c r="Z64" s="157"/>
      <c r="AA64" s="157"/>
      <c r="AB64" s="52"/>
      <c r="AC64" s="50"/>
    </row>
    <row r="65" spans="1:29" x14ac:dyDescent="0.25">
      <c r="A65" s="95">
        <f t="shared" si="2"/>
        <v>60</v>
      </c>
      <c r="B65" s="10" t="s">
        <v>187</v>
      </c>
      <c r="C65" s="10"/>
      <c r="D65" s="10"/>
      <c r="E65" s="42"/>
      <c r="F65" s="44"/>
      <c r="G65" s="10"/>
      <c r="H65" s="10"/>
      <c r="I65" s="76"/>
      <c r="J65" s="71"/>
      <c r="K65" s="71"/>
      <c r="L65" s="71"/>
      <c r="M65" s="71"/>
      <c r="N65" s="71"/>
      <c r="O65" s="71"/>
      <c r="P65" s="13"/>
      <c r="Q65" s="38">
        <f t="shared" si="47"/>
        <v>0</v>
      </c>
      <c r="R65" s="14">
        <f t="shared" si="48"/>
        <v>0</v>
      </c>
      <c r="S65" s="14">
        <f t="shared" si="49"/>
        <v>0</v>
      </c>
      <c r="T65" s="157"/>
      <c r="U65" s="157"/>
      <c r="V65" s="157"/>
      <c r="W65" s="71"/>
      <c r="X65" s="157"/>
      <c r="Y65" s="157"/>
      <c r="Z65" s="157"/>
      <c r="AA65" s="157"/>
      <c r="AB65" s="52"/>
      <c r="AC65" s="50"/>
    </row>
    <row r="66" spans="1:29" x14ac:dyDescent="0.25">
      <c r="A66" s="95">
        <f t="shared" si="2"/>
        <v>61</v>
      </c>
      <c r="B66" s="10" t="s">
        <v>187</v>
      </c>
      <c r="C66" s="10"/>
      <c r="D66" s="10"/>
      <c r="E66" s="42"/>
      <c r="F66" s="44"/>
      <c r="G66" s="10"/>
      <c r="H66" s="10"/>
      <c r="I66" s="76"/>
      <c r="J66" s="71"/>
      <c r="K66" s="71"/>
      <c r="L66" s="71"/>
      <c r="M66" s="71"/>
      <c r="N66" s="71"/>
      <c r="O66" s="71"/>
      <c r="P66" s="13"/>
      <c r="Q66" s="38">
        <f t="shared" si="47"/>
        <v>0</v>
      </c>
      <c r="R66" s="14">
        <f t="shared" si="48"/>
        <v>0</v>
      </c>
      <c r="S66" s="14">
        <f t="shared" si="49"/>
        <v>0</v>
      </c>
      <c r="T66" s="158"/>
      <c r="U66" s="158"/>
      <c r="V66" s="158"/>
      <c r="W66" s="71"/>
      <c r="X66" s="158"/>
      <c r="Y66" s="158"/>
      <c r="Z66" s="158"/>
      <c r="AA66" s="158"/>
      <c r="AB66" s="52"/>
      <c r="AC66" s="50"/>
    </row>
    <row r="67" spans="1:29" x14ac:dyDescent="0.25">
      <c r="A67" s="95">
        <f t="shared" si="2"/>
        <v>62</v>
      </c>
      <c r="B67" s="10" t="s">
        <v>56</v>
      </c>
      <c r="C67" s="10" t="s">
        <v>57</v>
      </c>
      <c r="D67" s="10" t="s">
        <v>62</v>
      </c>
      <c r="E67" s="42">
        <v>42883</v>
      </c>
      <c r="F67" s="44">
        <v>0.75</v>
      </c>
      <c r="G67" s="10" t="s">
        <v>239</v>
      </c>
      <c r="H67" s="10" t="s">
        <v>60</v>
      </c>
      <c r="I67" s="76" t="s">
        <v>60</v>
      </c>
      <c r="J67" s="12">
        <f>'[41]2-preventivo di spesa'!$B$10</f>
        <v>0</v>
      </c>
      <c r="K67" s="28">
        <f>'[41]2-preventivo di spesa'!$B$11</f>
        <v>325.5</v>
      </c>
      <c r="L67" s="28">
        <f>'[41]2-preventivo di spesa'!$B$12</f>
        <v>0</v>
      </c>
      <c r="M67" s="28">
        <f>'[41]2-preventivo di spesa'!$B$13</f>
        <v>100</v>
      </c>
      <c r="N67" s="28">
        <f>'[41]2-preventivo di spesa'!$B$14</f>
        <v>0</v>
      </c>
      <c r="O67" s="28">
        <f>'[41]2-preventivo di spesa'!$B$15</f>
        <v>0</v>
      </c>
      <c r="P67" s="13">
        <f>'[41]2-preventivo di spesa'!$B$16</f>
        <v>425.5</v>
      </c>
      <c r="Q67" s="38">
        <f t="shared" si="32"/>
        <v>100</v>
      </c>
      <c r="R67" s="14">
        <f t="shared" si="41"/>
        <v>425.5</v>
      </c>
      <c r="S67" s="14">
        <f t="shared" si="1"/>
        <v>0</v>
      </c>
      <c r="T67" s="166">
        <f>SUM(P67:P69)</f>
        <v>2446.2600000000002</v>
      </c>
      <c r="U67" s="166">
        <f>SUM(K67:K69)</f>
        <v>976.5</v>
      </c>
      <c r="V67" s="161">
        <f>T67-U67</f>
        <v>1469.7600000000002</v>
      </c>
      <c r="W67" s="43">
        <f>'[41]2-preventivo di spesa'!$B$17+'[41]2-preventivo di spesa'!$B$18+'[41]2-preventivo di spesa'!$B$19+'[41]2-preventivo di spesa'!$B$20</f>
        <v>0</v>
      </c>
      <c r="X67" s="156">
        <f>SUM(W67:W69)</f>
        <v>0</v>
      </c>
      <c r="Y67" s="156">
        <f>V67-X67</f>
        <v>1469.7600000000002</v>
      </c>
      <c r="Z67" s="161">
        <v>2630</v>
      </c>
      <c r="AA67" s="160">
        <f>Z67-Y67</f>
        <v>1160.2399999999998</v>
      </c>
      <c r="AB67" s="52"/>
      <c r="AC67" s="50"/>
    </row>
    <row r="68" spans="1:29" x14ac:dyDescent="0.25">
      <c r="A68" s="95">
        <f t="shared" si="2"/>
        <v>63</v>
      </c>
      <c r="B68" s="10" t="s">
        <v>56</v>
      </c>
      <c r="C68" s="10" t="s">
        <v>61</v>
      </c>
      <c r="D68" s="10" t="s">
        <v>62</v>
      </c>
      <c r="E68" s="42">
        <v>42898</v>
      </c>
      <c r="F68" s="44">
        <v>0.75</v>
      </c>
      <c r="G68" s="10" t="s">
        <v>239</v>
      </c>
      <c r="H68" s="10" t="s">
        <v>60</v>
      </c>
      <c r="I68" s="76" t="s">
        <v>60</v>
      </c>
      <c r="J68" s="15">
        <f>'[42]2-preventivo di spesa'!$B$10</f>
        <v>400</v>
      </c>
      <c r="K68" s="15">
        <f>'[42]2-preventivo di spesa'!$B$11</f>
        <v>325.5</v>
      </c>
      <c r="L68" s="15">
        <f>'[42]2-preventivo di spesa'!$B$12</f>
        <v>100</v>
      </c>
      <c r="M68" s="15">
        <f>'[42]2-preventivo di spesa'!$B$13</f>
        <v>100</v>
      </c>
      <c r="N68" s="15">
        <f>'[42]2-preventivo di spesa'!$B$14</f>
        <v>0</v>
      </c>
      <c r="O68" s="15">
        <f>'[42]2-preventivo di spesa'!$B$15</f>
        <v>84.88000000000001</v>
      </c>
      <c r="P68" s="13">
        <f>'[42]2-preventivo di spesa'!$B$16</f>
        <v>1010.38</v>
      </c>
      <c r="Q68" s="38">
        <f t="shared" si="32"/>
        <v>684.88</v>
      </c>
      <c r="R68" s="14">
        <f t="shared" si="41"/>
        <v>1010.38</v>
      </c>
      <c r="S68" s="14">
        <f t="shared" ref="S68" si="50">P68-R68</f>
        <v>0</v>
      </c>
      <c r="T68" s="166"/>
      <c r="U68" s="166"/>
      <c r="V68" s="161"/>
      <c r="W68" s="43">
        <f>'[42]2-preventivo di spesa'!$B$17+'[42]2-preventivo di spesa'!$B$18+'[42]2-preventivo di spesa'!$B$19+'[42]2-preventivo di spesa'!$B$20</f>
        <v>0</v>
      </c>
      <c r="X68" s="157"/>
      <c r="Y68" s="157"/>
      <c r="Z68" s="161"/>
      <c r="AA68" s="160"/>
      <c r="AB68" s="52"/>
      <c r="AC68" s="50"/>
    </row>
    <row r="69" spans="1:29" x14ac:dyDescent="0.25">
      <c r="A69" s="95">
        <f t="shared" si="2"/>
        <v>64</v>
      </c>
      <c r="B69" s="10" t="s">
        <v>56</v>
      </c>
      <c r="C69" s="10" t="s">
        <v>64</v>
      </c>
      <c r="D69" s="10" t="s">
        <v>62</v>
      </c>
      <c r="E69" s="42">
        <v>43017</v>
      </c>
      <c r="F69" s="44">
        <v>0.75</v>
      </c>
      <c r="G69" s="10" t="s">
        <v>239</v>
      </c>
      <c r="H69" s="10" t="s">
        <v>60</v>
      </c>
      <c r="I69" s="76" t="s">
        <v>60</v>
      </c>
      <c r="J69" s="12">
        <f>'[43]2-preventivo di spesa'!$B$10</f>
        <v>400</v>
      </c>
      <c r="K69" s="36">
        <f>'[43]2-preventivo di spesa'!$B$11</f>
        <v>325.5</v>
      </c>
      <c r="L69" s="36">
        <f>'[43]2-preventivo di spesa'!$B$12</f>
        <v>100</v>
      </c>
      <c r="M69" s="36">
        <f>'[43]2-preventivo di spesa'!$B$13</f>
        <v>100</v>
      </c>
      <c r="N69" s="36">
        <f>'[43]2-preventivo di spesa'!$B$14</f>
        <v>0</v>
      </c>
      <c r="O69" s="36">
        <f>'[43]2-preventivo di spesa'!$B$15</f>
        <v>84.88000000000001</v>
      </c>
      <c r="P69" s="13">
        <f>'[43]2-preventivo di spesa'!$B$16</f>
        <v>1010.38</v>
      </c>
      <c r="Q69" s="38">
        <f t="shared" si="32"/>
        <v>684.88</v>
      </c>
      <c r="R69" s="14">
        <f t="shared" si="41"/>
        <v>1010.38</v>
      </c>
      <c r="S69" s="14">
        <f t="shared" si="1"/>
        <v>0</v>
      </c>
      <c r="T69" s="167"/>
      <c r="U69" s="168"/>
      <c r="V69" s="161"/>
      <c r="W69" s="43">
        <f>'[43]2-preventivo di spesa'!$B$17+'[43]2-preventivo di spesa'!$B$18+'[43]2-preventivo di spesa'!$B$19+'[43]2-preventivo di spesa'!$B$20</f>
        <v>0</v>
      </c>
      <c r="X69" s="158"/>
      <c r="Y69" s="158"/>
      <c r="Z69" s="161"/>
      <c r="AA69" s="160"/>
      <c r="AB69" s="52"/>
      <c r="AC69" s="50"/>
    </row>
    <row r="70" spans="1:29" s="9" customFormat="1" ht="18.75" x14ac:dyDescent="0.25">
      <c r="A70" s="46"/>
      <c r="B70" s="162" t="s">
        <v>21</v>
      </c>
      <c r="C70" s="163"/>
      <c r="D70" s="19"/>
      <c r="E70" s="42"/>
      <c r="F70" s="47"/>
      <c r="G70" s="19"/>
      <c r="H70" s="19"/>
      <c r="I70" s="77" t="s">
        <v>7</v>
      </c>
      <c r="J70" s="13">
        <f t="shared" ref="J70:V70" si="51">SUM(J3:J69)</f>
        <v>22010.720000000001</v>
      </c>
      <c r="K70" s="13">
        <f t="shared" si="51"/>
        <v>41487.351999999999</v>
      </c>
      <c r="L70" s="13">
        <f t="shared" si="51"/>
        <v>6065.6</v>
      </c>
      <c r="M70" s="13">
        <f t="shared" si="51"/>
        <v>4330</v>
      </c>
      <c r="N70" s="13">
        <f t="shared" si="51"/>
        <v>0</v>
      </c>
      <c r="O70" s="13">
        <f t="shared" si="51"/>
        <v>4151.0912000000008</v>
      </c>
      <c r="P70" s="13">
        <f t="shared" si="51"/>
        <v>84244.823200000028</v>
      </c>
      <c r="Q70" s="39">
        <f t="shared" si="51"/>
        <v>42757.471199999993</v>
      </c>
      <c r="R70" s="14">
        <f t="shared" si="51"/>
        <v>78044.763200000016</v>
      </c>
      <c r="S70" s="14">
        <f t="shared" si="51"/>
        <v>430.32</v>
      </c>
      <c r="T70" s="21">
        <f t="shared" si="51"/>
        <v>80338.823200000013</v>
      </c>
      <c r="U70" s="21">
        <f t="shared" si="51"/>
        <v>41487.351999999999</v>
      </c>
      <c r="V70" s="13">
        <f t="shared" si="51"/>
        <v>38851.471200000007</v>
      </c>
      <c r="W70" s="13"/>
      <c r="X70" s="13"/>
      <c r="Y70" s="13"/>
      <c r="Z70" s="13">
        <f>SUM(Z3:Z69)</f>
        <v>39950</v>
      </c>
      <c r="AA70" s="31">
        <f>SUM(AA3:AA69)</f>
        <v>7298.5887999999923</v>
      </c>
      <c r="AB70" s="52"/>
      <c r="AC70" s="53"/>
    </row>
    <row r="71" spans="1:29" s="9" customFormat="1" ht="30" x14ac:dyDescent="0.25">
      <c r="A71" s="95" t="s">
        <v>222</v>
      </c>
      <c r="B71" s="91" t="s">
        <v>220</v>
      </c>
      <c r="C71" s="19" t="s">
        <v>146</v>
      </c>
      <c r="D71" s="19" t="s">
        <v>221</v>
      </c>
      <c r="E71" s="42" t="s">
        <v>147</v>
      </c>
      <c r="F71" s="47"/>
      <c r="G71" s="19"/>
      <c r="H71" s="19" t="s">
        <v>302</v>
      </c>
      <c r="I71" s="76" t="s">
        <v>148</v>
      </c>
      <c r="J71" s="92">
        <f>'[44]2-preventivo di spesa'!$B$10</f>
        <v>0</v>
      </c>
      <c r="K71" s="92">
        <f>'[44]2-preventivo di spesa'!$B$11</f>
        <v>1085</v>
      </c>
      <c r="L71" s="92">
        <f>'[44]2-preventivo di spesa'!$B$12</f>
        <v>0</v>
      </c>
      <c r="M71" s="92">
        <f>'[44]2-preventivo di spesa'!$B$13</f>
        <v>1700</v>
      </c>
      <c r="N71" s="92">
        <f>'[44]2-preventivo di spesa'!$B$14</f>
        <v>0</v>
      </c>
      <c r="O71" s="92">
        <f>'[44]2-preventivo di spesa'!$B$15</f>
        <v>0</v>
      </c>
      <c r="P71" s="92">
        <f>'[44]2-preventivo di spesa'!$B$16</f>
        <v>2785</v>
      </c>
      <c r="Q71" s="93">
        <f>P71-K71</f>
        <v>1700</v>
      </c>
      <c r="R71" s="14">
        <f t="shared" si="41"/>
        <v>2785</v>
      </c>
      <c r="S71" s="14">
        <f t="shared" si="1"/>
        <v>0</v>
      </c>
      <c r="T71" s="165">
        <f>SUM(P71:P73)</f>
        <v>2785</v>
      </c>
      <c r="U71" s="165">
        <f>SUM(K71:K73)</f>
        <v>1085</v>
      </c>
      <c r="V71" s="184">
        <f>T71-U71</f>
        <v>1700</v>
      </c>
      <c r="W71" s="92">
        <v>0</v>
      </c>
      <c r="X71" s="184">
        <f>SUM(W71:W73)</f>
        <v>0</v>
      </c>
      <c r="Y71" s="184">
        <f>V71-X71</f>
        <v>1700</v>
      </c>
      <c r="Z71" s="184">
        <v>5000</v>
      </c>
      <c r="AA71" s="153">
        <f>Z71-Y71</f>
        <v>3300</v>
      </c>
      <c r="AB71" s="52"/>
      <c r="AC71" s="53" t="s">
        <v>249</v>
      </c>
    </row>
    <row r="72" spans="1:29" s="9" customFormat="1" ht="18.75" x14ac:dyDescent="0.25">
      <c r="A72" s="95" t="s">
        <v>223</v>
      </c>
      <c r="B72" s="91" t="s">
        <v>220</v>
      </c>
      <c r="C72" s="91"/>
      <c r="D72" s="19"/>
      <c r="E72" s="42"/>
      <c r="F72" s="47"/>
      <c r="G72" s="19"/>
      <c r="H72" s="19"/>
      <c r="I72" s="94"/>
      <c r="J72" s="92"/>
      <c r="K72" s="92"/>
      <c r="L72" s="92"/>
      <c r="M72" s="92"/>
      <c r="N72" s="92"/>
      <c r="O72" s="92"/>
      <c r="P72" s="92"/>
      <c r="Q72" s="93">
        <f t="shared" ref="Q72:Q73" si="52">P72-K72</f>
        <v>0</v>
      </c>
      <c r="R72" s="14">
        <f t="shared" ref="R72:R73" si="53">SUM(J72:O72)</f>
        <v>0</v>
      </c>
      <c r="S72" s="14">
        <f t="shared" ref="S72:S73" si="54">P72-R72</f>
        <v>0</v>
      </c>
      <c r="T72" s="154"/>
      <c r="U72" s="154"/>
      <c r="V72" s="154"/>
      <c r="W72" s="92">
        <v>0</v>
      </c>
      <c r="X72" s="154"/>
      <c r="Y72" s="154"/>
      <c r="Z72" s="154"/>
      <c r="AA72" s="154"/>
      <c r="AB72" s="52"/>
      <c r="AC72" s="53"/>
    </row>
    <row r="73" spans="1:29" s="9" customFormat="1" ht="18.75" x14ac:dyDescent="0.25">
      <c r="A73" s="95" t="s">
        <v>224</v>
      </c>
      <c r="B73" s="91" t="s">
        <v>220</v>
      </c>
      <c r="C73" s="91"/>
      <c r="D73" s="19"/>
      <c r="E73" s="42"/>
      <c r="F73" s="47"/>
      <c r="G73" s="19"/>
      <c r="H73" s="19"/>
      <c r="I73" s="94"/>
      <c r="J73" s="92"/>
      <c r="K73" s="92"/>
      <c r="L73" s="92"/>
      <c r="M73" s="92"/>
      <c r="N73" s="92"/>
      <c r="O73" s="92"/>
      <c r="P73" s="92"/>
      <c r="Q73" s="93">
        <f t="shared" si="52"/>
        <v>0</v>
      </c>
      <c r="R73" s="14">
        <f t="shared" si="53"/>
        <v>0</v>
      </c>
      <c r="S73" s="14">
        <f t="shared" si="54"/>
        <v>0</v>
      </c>
      <c r="T73" s="155"/>
      <c r="U73" s="155"/>
      <c r="V73" s="155"/>
      <c r="W73" s="92">
        <v>0</v>
      </c>
      <c r="X73" s="155"/>
      <c r="Y73" s="155"/>
      <c r="Z73" s="155"/>
      <c r="AA73" s="155"/>
      <c r="AB73" s="52"/>
      <c r="AC73" s="53"/>
    </row>
    <row r="74" spans="1:29" s="9" customFormat="1" ht="18.75" x14ac:dyDescent="0.25">
      <c r="A74" s="46"/>
      <c r="B74" s="162" t="s">
        <v>220</v>
      </c>
      <c r="C74" s="164"/>
      <c r="D74" s="19"/>
      <c r="E74" s="42"/>
      <c r="F74" s="47"/>
      <c r="G74" s="19"/>
      <c r="H74" s="19"/>
      <c r="I74" s="77" t="s">
        <v>7</v>
      </c>
      <c r="J74" s="13">
        <f t="shared" ref="J74:S74" si="55">SUM(J71:J73)</f>
        <v>0</v>
      </c>
      <c r="K74" s="13">
        <f t="shared" si="55"/>
        <v>1085</v>
      </c>
      <c r="L74" s="13">
        <f t="shared" si="55"/>
        <v>0</v>
      </c>
      <c r="M74" s="13">
        <f t="shared" si="55"/>
        <v>1700</v>
      </c>
      <c r="N74" s="13">
        <f t="shared" si="55"/>
        <v>0</v>
      </c>
      <c r="O74" s="13">
        <f t="shared" si="55"/>
        <v>0</v>
      </c>
      <c r="P74" s="13">
        <f t="shared" si="55"/>
        <v>2785</v>
      </c>
      <c r="Q74" s="39">
        <f t="shared" si="55"/>
        <v>1700</v>
      </c>
      <c r="R74" s="14">
        <f t="shared" si="55"/>
        <v>2785</v>
      </c>
      <c r="S74" s="14">
        <f t="shared" si="55"/>
        <v>0</v>
      </c>
      <c r="T74" s="88">
        <f>SUM(T71)</f>
        <v>2785</v>
      </c>
      <c r="U74" s="88">
        <f>SUM(U71)</f>
        <v>1085</v>
      </c>
      <c r="V74" s="89">
        <f>T74-U74</f>
        <v>1700</v>
      </c>
      <c r="W74" s="13"/>
      <c r="X74" s="89">
        <f>SUM(X71)</f>
        <v>0</v>
      </c>
      <c r="Y74" s="89">
        <f>V74-X74</f>
        <v>1700</v>
      </c>
      <c r="Z74" s="89">
        <f>SUM(Z71)</f>
        <v>5000</v>
      </c>
      <c r="AA74" s="90">
        <f>Z74-Y74</f>
        <v>3300</v>
      </c>
      <c r="AB74" s="52"/>
      <c r="AC74" s="53"/>
    </row>
    <row r="75" spans="1:29" ht="25.5" x14ac:dyDescent="0.25">
      <c r="A75" s="82" t="s">
        <v>225</v>
      </c>
      <c r="B75" s="69" t="s">
        <v>19</v>
      </c>
      <c r="C75" s="10" t="s">
        <v>66</v>
      </c>
      <c r="D75" s="10" t="s">
        <v>41</v>
      </c>
      <c r="E75" s="42">
        <v>42819</v>
      </c>
      <c r="F75" s="44"/>
      <c r="G75" s="10" t="s">
        <v>67</v>
      </c>
      <c r="H75" s="10" t="s">
        <v>175</v>
      </c>
      <c r="I75" s="76" t="s">
        <v>175</v>
      </c>
      <c r="J75" s="12">
        <f>'[45]2-preventivo di spesa'!$B$10</f>
        <v>0</v>
      </c>
      <c r="K75" s="12">
        <f>'[45]2-preventivo di spesa'!$B$11</f>
        <v>0</v>
      </c>
      <c r="L75" s="12">
        <f>'[45]2-preventivo di spesa'!$B$12</f>
        <v>100</v>
      </c>
      <c r="M75" s="12">
        <f>'[45]2-preventivo di spesa'!$B$13</f>
        <v>100</v>
      </c>
      <c r="N75" s="12">
        <f>'[45]2-preventivo di spesa'!$B$14</f>
        <v>0</v>
      </c>
      <c r="O75" s="12">
        <f>'[45]2-preventivo di spesa'!$B$15</f>
        <v>61.25</v>
      </c>
      <c r="P75" s="13">
        <f>'[45]2-preventivo di spesa'!$B$16</f>
        <v>261.25</v>
      </c>
      <c r="Q75" s="38">
        <f t="shared" si="32"/>
        <v>261.25</v>
      </c>
      <c r="R75" s="14">
        <f t="shared" ref="R75:R76" si="56">SUM(J75:O75)</f>
        <v>261.25</v>
      </c>
      <c r="S75" s="14">
        <f t="shared" ref="S75:S76" si="57">P75-R75</f>
        <v>0</v>
      </c>
      <c r="T75" s="169">
        <f>SUM(P75:P78)</f>
        <v>261.25</v>
      </c>
      <c r="U75" s="169">
        <f>SUM(K75:K78)</f>
        <v>0</v>
      </c>
      <c r="V75" s="183">
        <f>T75-U75</f>
        <v>261.25</v>
      </c>
      <c r="W75" s="17">
        <f>'[45]2-preventivo di spesa'!$B$17+'[45]2-preventivo di spesa'!$B$18+'[45]2-preventivo di spesa'!$B$19+'[45]2-preventivo di spesa'!$B$20</f>
        <v>0</v>
      </c>
      <c r="X75" s="183">
        <f>SUM(W75:W78)</f>
        <v>0</v>
      </c>
      <c r="Y75" s="183">
        <f>V75-X75</f>
        <v>261.25</v>
      </c>
      <c r="Z75" s="183">
        <v>5000</v>
      </c>
      <c r="AA75" s="189">
        <f>Z75-V75</f>
        <v>4738.75</v>
      </c>
      <c r="AB75" s="52"/>
      <c r="AC75" s="50"/>
    </row>
    <row r="76" spans="1:29" ht="25.5" x14ac:dyDescent="0.25">
      <c r="A76" s="82" t="s">
        <v>226</v>
      </c>
      <c r="B76" s="69" t="s">
        <v>19</v>
      </c>
      <c r="C76" s="10"/>
      <c r="D76" s="10"/>
      <c r="E76" s="42"/>
      <c r="F76" s="44"/>
      <c r="G76" s="10"/>
      <c r="H76" s="10"/>
      <c r="I76" s="78"/>
      <c r="J76" s="12"/>
      <c r="K76" s="12"/>
      <c r="L76" s="12"/>
      <c r="M76" s="12"/>
      <c r="N76" s="12"/>
      <c r="O76" s="12"/>
      <c r="P76" s="13"/>
      <c r="Q76" s="38">
        <f t="shared" si="32"/>
        <v>0</v>
      </c>
      <c r="R76" s="14">
        <f t="shared" si="56"/>
        <v>0</v>
      </c>
      <c r="S76" s="14">
        <f t="shared" si="57"/>
        <v>0</v>
      </c>
      <c r="T76" s="170"/>
      <c r="U76" s="170"/>
      <c r="V76" s="170"/>
      <c r="W76" s="17"/>
      <c r="X76" s="170"/>
      <c r="Y76" s="170"/>
      <c r="Z76" s="170"/>
      <c r="AA76" s="190"/>
      <c r="AB76" s="52"/>
      <c r="AC76" s="50"/>
    </row>
    <row r="77" spans="1:29" ht="25.5" x14ac:dyDescent="0.25">
      <c r="A77" s="82" t="s">
        <v>227</v>
      </c>
      <c r="B77" s="69" t="s">
        <v>19</v>
      </c>
      <c r="C77" s="57"/>
      <c r="D77" s="10"/>
      <c r="E77" s="42"/>
      <c r="F77" s="44"/>
      <c r="G77" s="10"/>
      <c r="H77" s="10"/>
      <c r="I77" s="78"/>
      <c r="J77" s="55"/>
      <c r="K77" s="55"/>
      <c r="L77" s="55"/>
      <c r="M77" s="55"/>
      <c r="N77" s="55"/>
      <c r="O77" s="55"/>
      <c r="P77" s="13"/>
      <c r="Q77" s="38"/>
      <c r="R77" s="14"/>
      <c r="S77" s="14"/>
      <c r="T77" s="170"/>
      <c r="U77" s="170"/>
      <c r="V77" s="170"/>
      <c r="W77" s="17"/>
      <c r="X77" s="170"/>
      <c r="Y77" s="170"/>
      <c r="Z77" s="170"/>
      <c r="AA77" s="190"/>
      <c r="AB77" s="52"/>
      <c r="AC77" s="50"/>
    </row>
    <row r="78" spans="1:29" ht="25.5" x14ac:dyDescent="0.25">
      <c r="A78" s="82" t="s">
        <v>228</v>
      </c>
      <c r="B78" s="69" t="s">
        <v>19</v>
      </c>
      <c r="C78" s="57"/>
      <c r="D78" s="10"/>
      <c r="E78" s="42"/>
      <c r="F78" s="44"/>
      <c r="G78" s="10"/>
      <c r="H78" s="10"/>
      <c r="I78" s="78"/>
      <c r="J78" s="55"/>
      <c r="K78" s="55"/>
      <c r="L78" s="55"/>
      <c r="M78" s="55"/>
      <c r="N78" s="55"/>
      <c r="O78" s="55"/>
      <c r="P78" s="13"/>
      <c r="Q78" s="38"/>
      <c r="R78" s="14"/>
      <c r="S78" s="14"/>
      <c r="T78" s="170"/>
      <c r="U78" s="170"/>
      <c r="V78" s="170"/>
      <c r="W78" s="17"/>
      <c r="X78" s="170"/>
      <c r="Y78" s="170"/>
      <c r="Z78" s="170"/>
      <c r="AA78" s="190"/>
      <c r="AB78" s="52"/>
      <c r="AC78" s="50"/>
    </row>
    <row r="79" spans="1:29" ht="18.75" x14ac:dyDescent="0.25">
      <c r="A79" s="48"/>
      <c r="B79" s="162" t="s">
        <v>19</v>
      </c>
      <c r="C79" s="163"/>
      <c r="D79" s="10"/>
      <c r="E79" s="42"/>
      <c r="F79" s="44"/>
      <c r="G79" s="10"/>
      <c r="H79" s="10"/>
      <c r="I79" s="77" t="s">
        <v>7</v>
      </c>
      <c r="J79" s="13">
        <f t="shared" ref="J79:S79" si="58">SUM(J75:J78)</f>
        <v>0</v>
      </c>
      <c r="K79" s="13">
        <f t="shared" si="58"/>
        <v>0</v>
      </c>
      <c r="L79" s="13">
        <f t="shared" si="58"/>
        <v>100</v>
      </c>
      <c r="M79" s="13">
        <f t="shared" si="58"/>
        <v>100</v>
      </c>
      <c r="N79" s="13">
        <f t="shared" si="58"/>
        <v>0</v>
      </c>
      <c r="O79" s="13">
        <f t="shared" si="58"/>
        <v>61.25</v>
      </c>
      <c r="P79" s="13">
        <f t="shared" si="58"/>
        <v>261.25</v>
      </c>
      <c r="Q79" s="39">
        <f t="shared" si="58"/>
        <v>261.25</v>
      </c>
      <c r="R79" s="14">
        <f t="shared" si="58"/>
        <v>261.25</v>
      </c>
      <c r="S79" s="14">
        <f t="shared" si="58"/>
        <v>0</v>
      </c>
      <c r="T79" s="21">
        <f>T75</f>
        <v>261.25</v>
      </c>
      <c r="U79" s="21">
        <f>U75</f>
        <v>0</v>
      </c>
      <c r="V79" s="13">
        <f>V75</f>
        <v>261.25</v>
      </c>
      <c r="W79" s="13"/>
      <c r="X79" s="13">
        <f>X75</f>
        <v>0</v>
      </c>
      <c r="Y79" s="13">
        <f>Y75</f>
        <v>261.25</v>
      </c>
      <c r="Z79" s="13">
        <f>Z75</f>
        <v>5000</v>
      </c>
      <c r="AA79" s="13">
        <f>AA75</f>
        <v>4738.75</v>
      </c>
      <c r="AB79" s="52"/>
      <c r="AC79" s="50"/>
    </row>
    <row r="80" spans="1:29" x14ac:dyDescent="0.25">
      <c r="A80" s="48"/>
      <c r="B80" s="10"/>
      <c r="C80" s="10"/>
      <c r="D80" s="10"/>
      <c r="E80" s="42"/>
      <c r="F80" s="44"/>
      <c r="G80" s="10"/>
      <c r="H80" s="10"/>
      <c r="I80" s="78"/>
      <c r="J80" s="11"/>
      <c r="K80" s="11"/>
      <c r="L80" s="11"/>
      <c r="M80" s="11"/>
      <c r="N80" s="11"/>
      <c r="O80" s="11"/>
      <c r="P80" s="16"/>
      <c r="Q80" s="40"/>
      <c r="R80" s="11"/>
      <c r="S80" s="11"/>
      <c r="T80" s="18"/>
      <c r="U80" s="18"/>
      <c r="V80" s="12"/>
      <c r="W80" s="43"/>
      <c r="X80" s="43"/>
      <c r="Y80" s="43"/>
      <c r="Z80" s="12"/>
      <c r="AA80" s="20"/>
      <c r="AB80" s="52"/>
      <c r="AC80" s="50"/>
    </row>
    <row r="81" spans="1:29" ht="23.25" x14ac:dyDescent="0.25">
      <c r="A81" s="48"/>
      <c r="B81" s="185" t="s">
        <v>20</v>
      </c>
      <c r="C81" s="186"/>
      <c r="D81" s="187"/>
      <c r="E81" s="187"/>
      <c r="F81" s="187"/>
      <c r="G81" s="187"/>
      <c r="H81" s="187"/>
      <c r="I81" s="188"/>
      <c r="J81" s="13">
        <f t="shared" ref="J81:V81" si="59">J70+J74+J79</f>
        <v>22010.720000000001</v>
      </c>
      <c r="K81" s="13">
        <f t="shared" si="59"/>
        <v>42572.351999999999</v>
      </c>
      <c r="L81" s="13">
        <f t="shared" si="59"/>
        <v>6165.6</v>
      </c>
      <c r="M81" s="13">
        <f t="shared" si="59"/>
        <v>6130</v>
      </c>
      <c r="N81" s="13">
        <f t="shared" si="59"/>
        <v>0</v>
      </c>
      <c r="O81" s="13">
        <f t="shared" si="59"/>
        <v>4212.3412000000008</v>
      </c>
      <c r="P81" s="13">
        <f t="shared" si="59"/>
        <v>87291.073200000028</v>
      </c>
      <c r="Q81" s="39">
        <f t="shared" si="59"/>
        <v>44718.721199999993</v>
      </c>
      <c r="R81" s="13">
        <f t="shared" si="59"/>
        <v>81091.013200000016</v>
      </c>
      <c r="S81" s="13">
        <f t="shared" si="59"/>
        <v>430.32</v>
      </c>
      <c r="T81" s="13">
        <f t="shared" si="59"/>
        <v>83385.073200000013</v>
      </c>
      <c r="U81" s="13">
        <f t="shared" si="59"/>
        <v>42572.351999999999</v>
      </c>
      <c r="V81" s="13">
        <f t="shared" si="59"/>
        <v>40812.721200000007</v>
      </c>
      <c r="W81" s="13"/>
      <c r="X81" s="13"/>
      <c r="Y81" s="13"/>
      <c r="Z81" s="13">
        <f>Z70+Z74+Z79</f>
        <v>49950</v>
      </c>
      <c r="AA81" s="31">
        <f>AA70+AA74+AA79</f>
        <v>15337.338799999992</v>
      </c>
      <c r="AB81" s="52"/>
      <c r="AC81" s="50"/>
    </row>
  </sheetData>
  <sortState ref="A3:S24">
    <sortCondition ref="B3:B24"/>
  </sortState>
  <mergeCells count="81">
    <mergeCell ref="AA75:AA78"/>
    <mergeCell ref="V28:V29"/>
    <mergeCell ref="X28:X29"/>
    <mergeCell ref="Y28:Y29"/>
    <mergeCell ref="Z28:Z29"/>
    <mergeCell ref="AA28:AA29"/>
    <mergeCell ref="V75:V78"/>
    <mergeCell ref="V45:V55"/>
    <mergeCell ref="X45:X55"/>
    <mergeCell ref="Y45:Y55"/>
    <mergeCell ref="Z45:Z55"/>
    <mergeCell ref="AA45:AA55"/>
    <mergeCell ref="B81:I81"/>
    <mergeCell ref="T16:T27"/>
    <mergeCell ref="U16:U27"/>
    <mergeCell ref="V16:V27"/>
    <mergeCell ref="X16:X27"/>
    <mergeCell ref="T45:T55"/>
    <mergeCell ref="U45:U55"/>
    <mergeCell ref="X75:X78"/>
    <mergeCell ref="Y75:Y78"/>
    <mergeCell ref="X67:X69"/>
    <mergeCell ref="Z67:Z69"/>
    <mergeCell ref="Y56:Y59"/>
    <mergeCell ref="X56:X59"/>
    <mergeCell ref="Z60:Z66"/>
    <mergeCell ref="Y67:Y69"/>
    <mergeCell ref="V71:V73"/>
    <mergeCell ref="X71:X73"/>
    <mergeCell ref="Y71:Y73"/>
    <mergeCell ref="Z71:Z73"/>
    <mergeCell ref="Z75:Z78"/>
    <mergeCell ref="AC1:AC2"/>
    <mergeCell ref="AB1:AB2"/>
    <mergeCell ref="U30:U43"/>
    <mergeCell ref="Z30:Z43"/>
    <mergeCell ref="AA30:AA43"/>
    <mergeCell ref="Z16:Z27"/>
    <mergeCell ref="AA16:AA27"/>
    <mergeCell ref="Y16:Y27"/>
    <mergeCell ref="U3:U15"/>
    <mergeCell ref="V3:V15"/>
    <mergeCell ref="X3:X15"/>
    <mergeCell ref="Y3:Y15"/>
    <mergeCell ref="Z3:Z15"/>
    <mergeCell ref="AA3:AA15"/>
    <mergeCell ref="V60:V66"/>
    <mergeCell ref="A1:I1"/>
    <mergeCell ref="L1:O1"/>
    <mergeCell ref="J1:K1"/>
    <mergeCell ref="P1:S1"/>
    <mergeCell ref="T1:AA1"/>
    <mergeCell ref="T28:T29"/>
    <mergeCell ref="U28:U29"/>
    <mergeCell ref="T30:T43"/>
    <mergeCell ref="T3:T15"/>
    <mergeCell ref="U56:U59"/>
    <mergeCell ref="B70:C70"/>
    <mergeCell ref="T56:T59"/>
    <mergeCell ref="B79:C79"/>
    <mergeCell ref="B74:C74"/>
    <mergeCell ref="T71:T73"/>
    <mergeCell ref="U71:U73"/>
    <mergeCell ref="T60:T66"/>
    <mergeCell ref="U60:U66"/>
    <mergeCell ref="T67:T69"/>
    <mergeCell ref="U67:U69"/>
    <mergeCell ref="T75:T78"/>
    <mergeCell ref="U75:U78"/>
    <mergeCell ref="AA71:AA73"/>
    <mergeCell ref="X60:X66"/>
    <mergeCell ref="Y60:Y66"/>
    <mergeCell ref="V30:V43"/>
    <mergeCell ref="X30:X43"/>
    <mergeCell ref="Y30:Y43"/>
    <mergeCell ref="AA67:AA69"/>
    <mergeCell ref="Z56:Z59"/>
    <mergeCell ref="AA56:AA59"/>
    <mergeCell ref="V56:V59"/>
    <mergeCell ref="V67:V69"/>
    <mergeCell ref="AA60:AA66"/>
  </mergeCells>
  <pageMargins left="0.25" right="0.25" top="0.75" bottom="0.75" header="0.3" footer="0.3"/>
  <pageSetup paperSize="9" orientation="landscape" horizontalDpi="0" verticalDpi="0" r:id="rId1"/>
  <ignoredErrors>
    <ignoredError sqref="Y74 Q70:S70 Q74:S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="120" zoomScaleNormal="120" workbookViewId="0">
      <pane ySplit="2" topLeftCell="A54" activePane="bottomLeft" state="frozen"/>
      <selection pane="bottomLeft" activeCell="E57" sqref="E57"/>
    </sheetView>
  </sheetViews>
  <sheetFormatPr defaultRowHeight="15" x14ac:dyDescent="0.25"/>
  <cols>
    <col min="1" max="1" width="10.140625" style="96" customWidth="1"/>
    <col min="2" max="2" width="11.140625" style="100" customWidth="1"/>
    <col min="3" max="3" width="12.28515625" style="56" customWidth="1"/>
    <col min="4" max="4" width="11.42578125" style="3" bestFit="1" customWidth="1"/>
    <col min="5" max="5" width="22" style="1" customWidth="1"/>
    <col min="6" max="6" width="23" style="2" customWidth="1"/>
    <col min="7" max="7" width="18" style="1" customWidth="1"/>
    <col min="8" max="8" width="13.140625" style="80" customWidth="1"/>
    <col min="9" max="9" width="9.140625" style="113"/>
  </cols>
  <sheetData>
    <row r="1" spans="1:10" s="58" customFormat="1" ht="15" customHeight="1" x14ac:dyDescent="0.25">
      <c r="A1" s="96"/>
      <c r="B1" s="98"/>
      <c r="I1" s="113"/>
    </row>
    <row r="2" spans="1:10" ht="15" customHeight="1" x14ac:dyDescent="0.25">
      <c r="A2" s="147" t="s">
        <v>229</v>
      </c>
      <c r="B2" s="97" t="s">
        <v>230</v>
      </c>
      <c r="C2" s="24" t="s">
        <v>230</v>
      </c>
      <c r="D2" s="25" t="s">
        <v>11</v>
      </c>
      <c r="E2" s="22" t="s">
        <v>1</v>
      </c>
      <c r="F2" s="22" t="s">
        <v>8</v>
      </c>
      <c r="G2" s="22" t="s">
        <v>5</v>
      </c>
      <c r="H2" s="75" t="s">
        <v>12</v>
      </c>
    </row>
    <row r="3" spans="1:10" s="119" customFormat="1" ht="30" customHeight="1" x14ac:dyDescent="0.25">
      <c r="A3" s="59" t="s">
        <v>240</v>
      </c>
      <c r="B3" s="99">
        <v>42711</v>
      </c>
      <c r="C3" s="42"/>
      <c r="D3" s="44">
        <v>0.875</v>
      </c>
      <c r="E3" s="10" t="s">
        <v>247</v>
      </c>
      <c r="F3" s="10" t="s">
        <v>41</v>
      </c>
      <c r="G3" s="10" t="s">
        <v>63</v>
      </c>
      <c r="H3" s="76" t="s">
        <v>80</v>
      </c>
      <c r="I3" s="113" t="s">
        <v>257</v>
      </c>
    </row>
    <row r="4" spans="1:10" s="119" customFormat="1" ht="30" customHeight="1" x14ac:dyDescent="0.25">
      <c r="A4" s="107" t="s">
        <v>236</v>
      </c>
      <c r="B4" s="103">
        <v>42726</v>
      </c>
      <c r="C4" s="116"/>
      <c r="D4" s="117">
        <v>0.875</v>
      </c>
      <c r="E4" s="78" t="s">
        <v>100</v>
      </c>
      <c r="F4" s="78" t="s">
        <v>41</v>
      </c>
      <c r="G4" s="78" t="s">
        <v>233</v>
      </c>
      <c r="H4" s="76" t="s">
        <v>103</v>
      </c>
      <c r="I4" s="118" t="s">
        <v>257</v>
      </c>
    </row>
    <row r="5" spans="1:10" s="119" customFormat="1" ht="30" customHeight="1" x14ac:dyDescent="0.25">
      <c r="A5" s="107" t="s">
        <v>241</v>
      </c>
      <c r="B5" s="103">
        <v>42727</v>
      </c>
      <c r="C5" s="116"/>
      <c r="D5" s="117">
        <v>0.875</v>
      </c>
      <c r="E5" s="78" t="s">
        <v>100</v>
      </c>
      <c r="F5" s="78" t="s">
        <v>41</v>
      </c>
      <c r="G5" s="78" t="s">
        <v>72</v>
      </c>
      <c r="H5" s="76" t="s">
        <v>103</v>
      </c>
      <c r="I5" s="118" t="s">
        <v>257</v>
      </c>
    </row>
    <row r="6" spans="1:10" ht="15" customHeight="1" x14ac:dyDescent="0.25">
      <c r="A6" s="124" t="s">
        <v>237</v>
      </c>
      <c r="B6" s="125">
        <v>42749</v>
      </c>
      <c r="C6" s="42"/>
      <c r="D6" s="44" t="s">
        <v>139</v>
      </c>
      <c r="E6" s="10" t="s">
        <v>142</v>
      </c>
      <c r="F6" s="10" t="s">
        <v>138</v>
      </c>
      <c r="G6" s="10" t="s">
        <v>63</v>
      </c>
      <c r="H6" s="76" t="s">
        <v>141</v>
      </c>
      <c r="I6" s="113" t="s">
        <v>257</v>
      </c>
    </row>
    <row r="7" spans="1:10" ht="15" customHeight="1" x14ac:dyDescent="0.25">
      <c r="A7" s="105" t="s">
        <v>240</v>
      </c>
      <c r="B7" s="101">
        <v>42753</v>
      </c>
      <c r="C7" s="120"/>
      <c r="D7" s="117">
        <v>0.875</v>
      </c>
      <c r="E7" s="78" t="s">
        <v>143</v>
      </c>
      <c r="F7" s="78" t="s">
        <v>144</v>
      </c>
      <c r="G7" s="78" t="s">
        <v>63</v>
      </c>
      <c r="H7" s="76" t="s">
        <v>141</v>
      </c>
      <c r="I7" s="118" t="s">
        <v>257</v>
      </c>
    </row>
    <row r="8" spans="1:10" ht="33" customHeight="1" x14ac:dyDescent="0.25">
      <c r="A8" s="59" t="s">
        <v>236</v>
      </c>
      <c r="B8" s="99">
        <v>42754</v>
      </c>
      <c r="C8" s="42"/>
      <c r="D8" s="47">
        <v>0.60416666666666663</v>
      </c>
      <c r="E8" s="78" t="s">
        <v>256</v>
      </c>
      <c r="F8" s="19" t="s">
        <v>97</v>
      </c>
      <c r="G8" s="19" t="s">
        <v>63</v>
      </c>
      <c r="H8" s="136" t="s">
        <v>169</v>
      </c>
      <c r="I8" s="113" t="s">
        <v>257</v>
      </c>
    </row>
    <row r="9" spans="1:10" ht="18" customHeight="1" x14ac:dyDescent="0.25">
      <c r="A9" s="105" t="s">
        <v>241</v>
      </c>
      <c r="B9" s="101">
        <v>42755</v>
      </c>
      <c r="C9" s="120"/>
      <c r="D9" s="117">
        <v>0.875</v>
      </c>
      <c r="E9" s="78" t="s">
        <v>143</v>
      </c>
      <c r="F9" s="78" t="s">
        <v>144</v>
      </c>
      <c r="G9" s="78" t="s">
        <v>231</v>
      </c>
      <c r="H9" s="76" t="s">
        <v>141</v>
      </c>
      <c r="I9" s="118" t="s">
        <v>257</v>
      </c>
    </row>
    <row r="10" spans="1:10" ht="32.25" customHeight="1" x14ac:dyDescent="0.25">
      <c r="A10" s="111" t="s">
        <v>236</v>
      </c>
      <c r="B10" s="112">
        <v>42775</v>
      </c>
      <c r="C10" s="120"/>
      <c r="D10" s="117">
        <v>0.41666666666666669</v>
      </c>
      <c r="E10" s="78" t="s">
        <v>149</v>
      </c>
      <c r="F10" s="78" t="s">
        <v>29</v>
      </c>
      <c r="G10" s="78" t="s">
        <v>150</v>
      </c>
      <c r="H10" s="76" t="s">
        <v>152</v>
      </c>
      <c r="I10" s="118" t="s">
        <v>257</v>
      </c>
    </row>
    <row r="11" spans="1:10" ht="30" customHeight="1" x14ac:dyDescent="0.25">
      <c r="A11" s="111" t="s">
        <v>241</v>
      </c>
      <c r="B11" s="112">
        <v>42776</v>
      </c>
      <c r="C11" s="120"/>
      <c r="D11" s="117">
        <v>0.41666666666666669</v>
      </c>
      <c r="E11" s="78" t="s">
        <v>149</v>
      </c>
      <c r="F11" s="78" t="s">
        <v>29</v>
      </c>
      <c r="G11" s="78" t="s">
        <v>150</v>
      </c>
      <c r="H11" s="76" t="s">
        <v>152</v>
      </c>
      <c r="I11" s="118" t="s">
        <v>257</v>
      </c>
    </row>
    <row r="12" spans="1:10" ht="15" customHeight="1" x14ac:dyDescent="0.25">
      <c r="A12" s="124" t="s">
        <v>237</v>
      </c>
      <c r="B12" s="125">
        <v>42777</v>
      </c>
      <c r="C12" s="42"/>
      <c r="D12" s="44" t="s">
        <v>139</v>
      </c>
      <c r="E12" s="10" t="s">
        <v>142</v>
      </c>
      <c r="F12" s="10" t="s">
        <v>138</v>
      </c>
      <c r="G12" s="10" t="s">
        <v>63</v>
      </c>
      <c r="H12" s="76" t="s">
        <v>141</v>
      </c>
      <c r="I12" s="113" t="s">
        <v>257</v>
      </c>
    </row>
    <row r="13" spans="1:10" ht="15" customHeight="1" x14ac:dyDescent="0.25">
      <c r="A13" s="114" t="s">
        <v>242</v>
      </c>
      <c r="B13" s="115">
        <v>42801</v>
      </c>
      <c r="C13" s="116"/>
      <c r="D13" s="117" t="s">
        <v>30</v>
      </c>
      <c r="E13" s="78" t="s">
        <v>28</v>
      </c>
      <c r="F13" s="78" t="s">
        <v>243</v>
      </c>
      <c r="G13" s="78" t="s">
        <v>32</v>
      </c>
      <c r="H13" s="76" t="s">
        <v>31</v>
      </c>
      <c r="I13" s="118" t="s">
        <v>257</v>
      </c>
    </row>
    <row r="14" spans="1:10" ht="15" customHeight="1" x14ac:dyDescent="0.25">
      <c r="A14" s="114" t="s">
        <v>240</v>
      </c>
      <c r="B14" s="115">
        <v>42802</v>
      </c>
      <c r="C14" s="116"/>
      <c r="D14" s="117" t="s">
        <v>30</v>
      </c>
      <c r="E14" s="78" t="s">
        <v>28</v>
      </c>
      <c r="F14" s="78" t="s">
        <v>243</v>
      </c>
      <c r="G14" s="78" t="s">
        <v>32</v>
      </c>
      <c r="H14" s="76" t="s">
        <v>31</v>
      </c>
      <c r="I14" s="118" t="s">
        <v>257</v>
      </c>
    </row>
    <row r="15" spans="1:10" ht="15" customHeight="1" x14ac:dyDescent="0.25">
      <c r="A15" s="114" t="s">
        <v>236</v>
      </c>
      <c r="B15" s="115">
        <v>42803</v>
      </c>
      <c r="C15" s="116"/>
      <c r="D15" s="117" t="s">
        <v>30</v>
      </c>
      <c r="E15" s="78" t="s">
        <v>28</v>
      </c>
      <c r="F15" s="78" t="s">
        <v>243</v>
      </c>
      <c r="G15" s="78" t="s">
        <v>32</v>
      </c>
      <c r="H15" s="76" t="s">
        <v>31</v>
      </c>
      <c r="I15" s="118" t="s">
        <v>257</v>
      </c>
    </row>
    <row r="16" spans="1:10" ht="15" customHeight="1" x14ac:dyDescent="0.25">
      <c r="A16" s="124" t="s">
        <v>237</v>
      </c>
      <c r="B16" s="125">
        <v>42805</v>
      </c>
      <c r="C16" s="42"/>
      <c r="D16" s="44" t="s">
        <v>139</v>
      </c>
      <c r="E16" s="10" t="s">
        <v>142</v>
      </c>
      <c r="F16" s="10" t="s">
        <v>138</v>
      </c>
      <c r="G16" s="10" t="s">
        <v>63</v>
      </c>
      <c r="H16" s="76" t="s">
        <v>141</v>
      </c>
      <c r="I16" s="113" t="s">
        <v>257</v>
      </c>
      <c r="J16" s="149"/>
    </row>
    <row r="17" spans="1:10" ht="44.25" customHeight="1" x14ac:dyDescent="0.25">
      <c r="A17" s="59" t="s">
        <v>235</v>
      </c>
      <c r="B17" s="99">
        <v>42807</v>
      </c>
      <c r="C17" s="42"/>
      <c r="D17" s="44">
        <v>0.85416666666666663</v>
      </c>
      <c r="E17" s="10" t="s">
        <v>214</v>
      </c>
      <c r="F17" s="10" t="s">
        <v>41</v>
      </c>
      <c r="G17" s="10" t="s">
        <v>63</v>
      </c>
      <c r="H17" s="76" t="s">
        <v>216</v>
      </c>
      <c r="I17" s="113" t="s">
        <v>257</v>
      </c>
      <c r="J17" s="149"/>
    </row>
    <row r="18" spans="1:10" s="119" customFormat="1" ht="15" customHeight="1" x14ac:dyDescent="0.25">
      <c r="A18" s="132" t="s">
        <v>235</v>
      </c>
      <c r="B18" s="133">
        <v>42814</v>
      </c>
      <c r="C18" s="45"/>
      <c r="D18" s="44">
        <v>0.83333333333333337</v>
      </c>
      <c r="E18" s="10" t="s">
        <v>68</v>
      </c>
      <c r="F18" s="10" t="s">
        <v>41</v>
      </c>
      <c r="G18" s="10" t="s">
        <v>239</v>
      </c>
      <c r="H18" s="76" t="s">
        <v>70</v>
      </c>
      <c r="I18" s="145" t="s">
        <v>257</v>
      </c>
      <c r="J18" s="151"/>
    </row>
    <row r="19" spans="1:10" s="119" customFormat="1" ht="15" customHeight="1" x14ac:dyDescent="0.25">
      <c r="A19" s="132" t="s">
        <v>242</v>
      </c>
      <c r="B19" s="133">
        <v>42815</v>
      </c>
      <c r="C19" s="45"/>
      <c r="D19" s="44">
        <v>0.875</v>
      </c>
      <c r="E19" s="10" t="s">
        <v>68</v>
      </c>
      <c r="F19" s="10" t="s">
        <v>41</v>
      </c>
      <c r="G19" s="10" t="s">
        <v>238</v>
      </c>
      <c r="H19" s="76" t="s">
        <v>70</v>
      </c>
      <c r="I19" s="145" t="s">
        <v>257</v>
      </c>
      <c r="J19"/>
    </row>
    <row r="20" spans="1:10" ht="30" customHeight="1" x14ac:dyDescent="0.25">
      <c r="A20" s="59" t="s">
        <v>240</v>
      </c>
      <c r="B20" s="99">
        <v>42816</v>
      </c>
      <c r="C20" s="42"/>
      <c r="D20" s="44">
        <v>0.86458333333333337</v>
      </c>
      <c r="E20" s="10" t="s">
        <v>33</v>
      </c>
      <c r="F20" s="10" t="s">
        <v>36</v>
      </c>
      <c r="G20" s="10" t="s">
        <v>238</v>
      </c>
      <c r="H20" s="76" t="s">
        <v>34</v>
      </c>
      <c r="I20" s="113" t="s">
        <v>257</v>
      </c>
    </row>
    <row r="21" spans="1:10" ht="31.5" customHeight="1" x14ac:dyDescent="0.25">
      <c r="A21" s="108" t="s">
        <v>241</v>
      </c>
      <c r="B21" s="104">
        <v>42818</v>
      </c>
      <c r="C21" s="120"/>
      <c r="D21" s="117">
        <v>0.875</v>
      </c>
      <c r="E21" s="78" t="s">
        <v>104</v>
      </c>
      <c r="F21" s="78" t="s">
        <v>105</v>
      </c>
      <c r="G21" s="78" t="s">
        <v>233</v>
      </c>
      <c r="H21" s="76" t="s">
        <v>103</v>
      </c>
      <c r="I21" s="118" t="s">
        <v>257</v>
      </c>
    </row>
    <row r="22" spans="1:10" ht="31.5" customHeight="1" x14ac:dyDescent="0.25">
      <c r="A22" s="108" t="s">
        <v>237</v>
      </c>
      <c r="B22" s="104">
        <v>42819</v>
      </c>
      <c r="C22" s="120"/>
      <c r="D22" s="117">
        <v>0.875</v>
      </c>
      <c r="E22" s="78" t="s">
        <v>104</v>
      </c>
      <c r="F22" s="78" t="s">
        <v>105</v>
      </c>
      <c r="G22" s="78" t="s">
        <v>234</v>
      </c>
      <c r="H22" s="76" t="s">
        <v>103</v>
      </c>
      <c r="I22" s="118" t="s">
        <v>257</v>
      </c>
    </row>
    <row r="23" spans="1:10" x14ac:dyDescent="0.25">
      <c r="A23" s="59" t="s">
        <v>237</v>
      </c>
      <c r="B23" s="99">
        <v>42819</v>
      </c>
      <c r="C23" s="42"/>
      <c r="D23" s="44"/>
      <c r="E23" s="10" t="s">
        <v>66</v>
      </c>
      <c r="F23" s="10" t="s">
        <v>41</v>
      </c>
      <c r="G23" s="10" t="s">
        <v>67</v>
      </c>
      <c r="H23" s="76" t="s">
        <v>175</v>
      </c>
      <c r="I23" s="141"/>
    </row>
    <row r="24" spans="1:10" ht="30" x14ac:dyDescent="0.25">
      <c r="A24" s="59" t="s">
        <v>235</v>
      </c>
      <c r="B24" s="99">
        <v>42821</v>
      </c>
      <c r="C24" s="42"/>
      <c r="D24" s="44">
        <v>0.85416666666666663</v>
      </c>
      <c r="E24" s="10" t="s">
        <v>173</v>
      </c>
      <c r="F24" s="10" t="s">
        <v>41</v>
      </c>
      <c r="G24" s="10" t="s">
        <v>63</v>
      </c>
      <c r="H24" s="76" t="s">
        <v>174</v>
      </c>
      <c r="I24" s="145" t="s">
        <v>257</v>
      </c>
      <c r="J24" s="148"/>
    </row>
    <row r="25" spans="1:10" x14ac:dyDescent="0.25">
      <c r="A25" s="121" t="s">
        <v>236</v>
      </c>
      <c r="B25" s="122">
        <v>42824</v>
      </c>
      <c r="C25" s="42"/>
      <c r="D25" s="44" t="s">
        <v>51</v>
      </c>
      <c r="E25" s="10" t="s">
        <v>50</v>
      </c>
      <c r="F25" s="10" t="s">
        <v>29</v>
      </c>
      <c r="G25" s="10" t="s">
        <v>52</v>
      </c>
      <c r="H25" s="76" t="s">
        <v>47</v>
      </c>
      <c r="I25" s="113" t="s">
        <v>257</v>
      </c>
    </row>
    <row r="26" spans="1:10" x14ac:dyDescent="0.25">
      <c r="A26" s="121" t="s">
        <v>241</v>
      </c>
      <c r="B26" s="122">
        <v>42825</v>
      </c>
      <c r="C26" s="42"/>
      <c r="D26" s="44" t="s">
        <v>51</v>
      </c>
      <c r="E26" s="10" t="s">
        <v>50</v>
      </c>
      <c r="F26" s="10" t="s">
        <v>29</v>
      </c>
      <c r="G26" s="10" t="s">
        <v>52</v>
      </c>
      <c r="H26" s="76" t="s">
        <v>47</v>
      </c>
      <c r="I26" s="150" t="s">
        <v>257</v>
      </c>
    </row>
    <row r="27" spans="1:10" ht="30" x14ac:dyDescent="0.25">
      <c r="A27" s="109" t="s">
        <v>240</v>
      </c>
      <c r="B27" s="110">
        <v>42830</v>
      </c>
      <c r="C27" s="120"/>
      <c r="D27" s="117">
        <v>0.875</v>
      </c>
      <c r="E27" s="78" t="s">
        <v>40</v>
      </c>
      <c r="F27" s="78" t="s">
        <v>41</v>
      </c>
      <c r="G27" s="78" t="s">
        <v>238</v>
      </c>
      <c r="H27" s="76" t="s">
        <v>43</v>
      </c>
      <c r="I27" s="138" t="s">
        <v>257</v>
      </c>
    </row>
    <row r="28" spans="1:10" ht="30" x14ac:dyDescent="0.25">
      <c r="A28" s="109" t="s">
        <v>236</v>
      </c>
      <c r="B28" s="110">
        <v>42831</v>
      </c>
      <c r="C28" s="120"/>
      <c r="D28" s="117">
        <v>0.875</v>
      </c>
      <c r="E28" s="78" t="s">
        <v>40</v>
      </c>
      <c r="F28" s="78" t="s">
        <v>41</v>
      </c>
      <c r="G28" s="78" t="s">
        <v>239</v>
      </c>
      <c r="H28" s="76" t="s">
        <v>43</v>
      </c>
      <c r="I28" s="139" t="s">
        <v>257</v>
      </c>
    </row>
    <row r="29" spans="1:10" ht="16.5" customHeight="1" x14ac:dyDescent="0.25">
      <c r="A29" s="106" t="s">
        <v>241</v>
      </c>
      <c r="B29" s="102">
        <v>42832</v>
      </c>
      <c r="C29" s="120"/>
      <c r="D29" s="117" t="s">
        <v>258</v>
      </c>
      <c r="E29" s="78" t="s">
        <v>96</v>
      </c>
      <c r="F29" s="78" t="s">
        <v>97</v>
      </c>
      <c r="G29" s="78" t="s">
        <v>232</v>
      </c>
      <c r="H29" s="76" t="s">
        <v>99</v>
      </c>
      <c r="I29" s="118" t="s">
        <v>257</v>
      </c>
    </row>
    <row r="30" spans="1:10" ht="30" x14ac:dyDescent="0.25">
      <c r="A30" s="124" t="s">
        <v>237</v>
      </c>
      <c r="B30" s="125">
        <v>42833</v>
      </c>
      <c r="C30" s="42"/>
      <c r="D30" s="44">
        <v>0.72916666666666663</v>
      </c>
      <c r="E30" s="10" t="s">
        <v>142</v>
      </c>
      <c r="F30" s="10" t="s">
        <v>138</v>
      </c>
      <c r="G30" s="10" t="s">
        <v>63</v>
      </c>
      <c r="H30" s="76" t="s">
        <v>141</v>
      </c>
      <c r="I30" s="113" t="s">
        <v>257</v>
      </c>
    </row>
    <row r="31" spans="1:10" s="119" customFormat="1" ht="15" customHeight="1" x14ac:dyDescent="0.25">
      <c r="A31" s="106" t="s">
        <v>237</v>
      </c>
      <c r="B31" s="102">
        <v>42833</v>
      </c>
      <c r="C31" s="120"/>
      <c r="D31" s="117" t="s">
        <v>259</v>
      </c>
      <c r="E31" s="78" t="s">
        <v>96</v>
      </c>
      <c r="F31" s="78" t="s">
        <v>97</v>
      </c>
      <c r="G31" s="78" t="s">
        <v>63</v>
      </c>
      <c r="H31" s="76" t="s">
        <v>99</v>
      </c>
      <c r="I31" s="118" t="s">
        <v>257</v>
      </c>
    </row>
    <row r="32" spans="1:10" s="119" customFormat="1" ht="15" customHeight="1" x14ac:dyDescent="0.25">
      <c r="A32" s="134" t="s">
        <v>236</v>
      </c>
      <c r="B32" s="135">
        <v>42845</v>
      </c>
      <c r="C32" s="42"/>
      <c r="D32" s="44">
        <v>0.625</v>
      </c>
      <c r="E32" s="10" t="s">
        <v>115</v>
      </c>
      <c r="F32" s="10" t="s">
        <v>116</v>
      </c>
      <c r="G32" s="10" t="s">
        <v>119</v>
      </c>
      <c r="H32" s="76" t="s">
        <v>120</v>
      </c>
      <c r="I32" s="113" t="s">
        <v>257</v>
      </c>
    </row>
    <row r="33" spans="1:10" x14ac:dyDescent="0.25">
      <c r="A33" s="134" t="s">
        <v>236</v>
      </c>
      <c r="B33" s="135">
        <v>42852</v>
      </c>
      <c r="C33" s="42"/>
      <c r="D33" s="44">
        <v>0.625</v>
      </c>
      <c r="E33" s="10" t="s">
        <v>115</v>
      </c>
      <c r="F33" s="10" t="s">
        <v>116</v>
      </c>
      <c r="G33" s="10" t="s">
        <v>119</v>
      </c>
      <c r="H33" s="76" t="s">
        <v>120</v>
      </c>
      <c r="I33" s="113" t="s">
        <v>257</v>
      </c>
    </row>
    <row r="34" spans="1:10" x14ac:dyDescent="0.25">
      <c r="A34" s="59" t="s">
        <v>237</v>
      </c>
      <c r="B34" s="99">
        <v>42854</v>
      </c>
      <c r="C34" s="45"/>
      <c r="D34" s="44">
        <v>0.75</v>
      </c>
      <c r="E34" s="10" t="s">
        <v>218</v>
      </c>
      <c r="F34" s="10" t="s">
        <v>41</v>
      </c>
      <c r="G34" s="10" t="s">
        <v>199</v>
      </c>
      <c r="H34" s="76" t="s">
        <v>123</v>
      </c>
      <c r="I34" s="113" t="s">
        <v>257</v>
      </c>
    </row>
    <row r="35" spans="1:10" x14ac:dyDescent="0.25">
      <c r="A35" s="59" t="s">
        <v>235</v>
      </c>
      <c r="B35" s="99">
        <v>42856</v>
      </c>
      <c r="C35" s="42"/>
      <c r="D35" s="44" t="s">
        <v>72</v>
      </c>
      <c r="E35" s="10" t="s">
        <v>182</v>
      </c>
      <c r="F35" s="10" t="s">
        <v>41</v>
      </c>
      <c r="G35" s="10" t="s">
        <v>92</v>
      </c>
      <c r="H35" s="76" t="s">
        <v>94</v>
      </c>
      <c r="I35" s="113" t="s">
        <v>257</v>
      </c>
    </row>
    <row r="36" spans="1:10" x14ac:dyDescent="0.25">
      <c r="A36" s="127" t="s">
        <v>242</v>
      </c>
      <c r="B36" s="128">
        <v>42857</v>
      </c>
      <c r="C36" s="42"/>
      <c r="D36" s="44">
        <v>0.86458333333333337</v>
      </c>
      <c r="E36" s="10" t="s">
        <v>54</v>
      </c>
      <c r="F36" s="10" t="s">
        <v>41</v>
      </c>
      <c r="G36" s="10" t="s">
        <v>238</v>
      </c>
      <c r="H36" s="76" t="s">
        <v>55</v>
      </c>
      <c r="I36" s="113" t="s">
        <v>257</v>
      </c>
    </row>
    <row r="37" spans="1:10" x14ac:dyDescent="0.25">
      <c r="A37" s="134" t="s">
        <v>236</v>
      </c>
      <c r="B37" s="135">
        <v>42859</v>
      </c>
      <c r="C37" s="42"/>
      <c r="D37" s="44">
        <v>0.625</v>
      </c>
      <c r="E37" s="10" t="s">
        <v>115</v>
      </c>
      <c r="F37" s="10" t="s">
        <v>116</v>
      </c>
      <c r="G37" s="10" t="s">
        <v>119</v>
      </c>
      <c r="H37" s="76" t="s">
        <v>120</v>
      </c>
      <c r="I37" s="113" t="s">
        <v>257</v>
      </c>
    </row>
    <row r="38" spans="1:10" x14ac:dyDescent="0.25">
      <c r="A38" s="127" t="s">
        <v>237</v>
      </c>
      <c r="B38" s="128">
        <v>42861</v>
      </c>
      <c r="C38" s="42"/>
      <c r="D38" s="44">
        <v>0.86458333333333337</v>
      </c>
      <c r="E38" s="10" t="s">
        <v>54</v>
      </c>
      <c r="F38" s="10" t="s">
        <v>41</v>
      </c>
      <c r="G38" s="10" t="s">
        <v>239</v>
      </c>
      <c r="H38" s="76" t="s">
        <v>55</v>
      </c>
      <c r="I38" s="113" t="s">
        <v>257</v>
      </c>
    </row>
    <row r="39" spans="1:10" ht="30" x14ac:dyDescent="0.25">
      <c r="A39" s="124" t="s">
        <v>237</v>
      </c>
      <c r="B39" s="125">
        <v>42861</v>
      </c>
      <c r="C39" s="42"/>
      <c r="D39" s="44">
        <v>0.875</v>
      </c>
      <c r="E39" s="10" t="s">
        <v>142</v>
      </c>
      <c r="F39" s="10" t="s">
        <v>138</v>
      </c>
      <c r="G39" s="10" t="s">
        <v>63</v>
      </c>
      <c r="H39" s="76" t="s">
        <v>141</v>
      </c>
      <c r="I39" s="113" t="s">
        <v>257</v>
      </c>
    </row>
    <row r="40" spans="1:10" ht="45" x14ac:dyDescent="0.25">
      <c r="A40" s="130" t="s">
        <v>237</v>
      </c>
      <c r="B40" s="131">
        <v>42868</v>
      </c>
      <c r="C40" s="42"/>
      <c r="D40" s="44">
        <v>0.86458333333333337</v>
      </c>
      <c r="E40" s="10" t="s">
        <v>252</v>
      </c>
      <c r="F40" s="10" t="s">
        <v>41</v>
      </c>
      <c r="G40" s="10" t="s">
        <v>238</v>
      </c>
      <c r="H40" s="76" t="s">
        <v>113</v>
      </c>
      <c r="I40" s="113" t="s">
        <v>257</v>
      </c>
    </row>
    <row r="41" spans="1:10" s="119" customFormat="1" ht="15" customHeight="1" x14ac:dyDescent="0.25">
      <c r="A41" s="59" t="s">
        <v>236</v>
      </c>
      <c r="B41" s="99">
        <v>42873</v>
      </c>
      <c r="C41" s="42"/>
      <c r="D41" s="44">
        <v>0.75</v>
      </c>
      <c r="E41" s="10" t="s">
        <v>57</v>
      </c>
      <c r="F41" s="10" t="s">
        <v>58</v>
      </c>
      <c r="G41" s="10" t="s">
        <v>59</v>
      </c>
      <c r="H41" s="76" t="s">
        <v>60</v>
      </c>
      <c r="I41" s="113" t="s">
        <v>257</v>
      </c>
    </row>
    <row r="42" spans="1:10" s="119" customFormat="1" ht="30" customHeight="1" x14ac:dyDescent="0.25">
      <c r="A42" s="59" t="s">
        <v>240</v>
      </c>
      <c r="B42" s="99">
        <v>42879</v>
      </c>
      <c r="C42" s="42"/>
      <c r="D42" s="44">
        <v>0.86458333333333337</v>
      </c>
      <c r="E42" s="10" t="s">
        <v>162</v>
      </c>
      <c r="F42" s="10" t="s">
        <v>41</v>
      </c>
      <c r="G42" s="10" t="s">
        <v>163</v>
      </c>
      <c r="H42" s="76" t="s">
        <v>165</v>
      </c>
      <c r="I42" s="113" t="s">
        <v>257</v>
      </c>
    </row>
    <row r="43" spans="1:10" s="119" customFormat="1" ht="30" x14ac:dyDescent="0.25">
      <c r="A43" s="59" t="s">
        <v>237</v>
      </c>
      <c r="B43" s="99">
        <v>42882</v>
      </c>
      <c r="C43" s="42"/>
      <c r="D43" s="44" t="s">
        <v>261</v>
      </c>
      <c r="E43" s="10" t="s">
        <v>153</v>
      </c>
      <c r="F43" s="10" t="s">
        <v>41</v>
      </c>
      <c r="G43" s="10" t="s">
        <v>246</v>
      </c>
      <c r="H43" s="76" t="s">
        <v>155</v>
      </c>
      <c r="I43" s="144" t="s">
        <v>257</v>
      </c>
      <c r="J43"/>
    </row>
    <row r="44" spans="1:10" s="119" customFormat="1" x14ac:dyDescent="0.25">
      <c r="A44" s="59" t="s">
        <v>235</v>
      </c>
      <c r="B44" s="99">
        <v>42898</v>
      </c>
      <c r="C44" s="42"/>
      <c r="D44" s="44">
        <v>0.75</v>
      </c>
      <c r="E44" s="10" t="s">
        <v>61</v>
      </c>
      <c r="F44" s="10" t="s">
        <v>62</v>
      </c>
      <c r="G44" s="10" t="s">
        <v>63</v>
      </c>
      <c r="H44" s="76" t="s">
        <v>60</v>
      </c>
      <c r="I44" s="113" t="s">
        <v>257</v>
      </c>
    </row>
    <row r="45" spans="1:10" ht="30" x14ac:dyDescent="0.25">
      <c r="A45" s="59" t="s">
        <v>235</v>
      </c>
      <c r="B45" s="99">
        <v>43003</v>
      </c>
      <c r="C45" s="42"/>
      <c r="D45" s="44">
        <v>0.83333333333333337</v>
      </c>
      <c r="E45" s="10" t="s">
        <v>171</v>
      </c>
      <c r="F45" s="10" t="s">
        <v>41</v>
      </c>
      <c r="G45" s="10" t="s">
        <v>219</v>
      </c>
      <c r="H45" s="76" t="s">
        <v>170</v>
      </c>
      <c r="I45" s="113" t="s">
        <v>257</v>
      </c>
      <c r="J45" s="119"/>
    </row>
    <row r="46" spans="1:10" ht="45.75" customHeight="1" x14ac:dyDescent="0.25">
      <c r="A46" s="142" t="s">
        <v>236</v>
      </c>
      <c r="B46" s="143">
        <v>43006</v>
      </c>
      <c r="C46" s="42"/>
      <c r="D46" s="44" t="s">
        <v>159</v>
      </c>
      <c r="E46" s="10" t="s">
        <v>157</v>
      </c>
      <c r="F46" s="10" t="s">
        <v>158</v>
      </c>
      <c r="G46" s="10" t="s">
        <v>160</v>
      </c>
      <c r="H46" s="76" t="s">
        <v>148</v>
      </c>
      <c r="I46" s="113" t="s">
        <v>257</v>
      </c>
    </row>
    <row r="47" spans="1:10" ht="30" x14ac:dyDescent="0.25">
      <c r="A47" s="142" t="s">
        <v>241</v>
      </c>
      <c r="B47" s="143">
        <v>43007</v>
      </c>
      <c r="C47" s="42"/>
      <c r="D47" s="44" t="s">
        <v>159</v>
      </c>
      <c r="E47" s="10" t="s">
        <v>157</v>
      </c>
      <c r="F47" s="10" t="s">
        <v>158</v>
      </c>
      <c r="G47" s="10" t="s">
        <v>160</v>
      </c>
      <c r="H47" s="76" t="s">
        <v>148</v>
      </c>
      <c r="I47" s="113" t="s">
        <v>257</v>
      </c>
    </row>
    <row r="48" spans="1:10" s="119" customFormat="1" x14ac:dyDescent="0.25">
      <c r="A48" s="59" t="s">
        <v>237</v>
      </c>
      <c r="B48" s="99">
        <v>43008</v>
      </c>
      <c r="C48" s="42"/>
      <c r="D48" s="44">
        <v>0.75</v>
      </c>
      <c r="E48" s="10" t="s">
        <v>188</v>
      </c>
      <c r="F48" s="10" t="s">
        <v>41</v>
      </c>
      <c r="G48" s="10" t="s">
        <v>246</v>
      </c>
      <c r="H48" s="76" t="s">
        <v>123</v>
      </c>
      <c r="I48" s="113" t="s">
        <v>257</v>
      </c>
      <c r="J48"/>
    </row>
    <row r="49" spans="1:10" s="119" customFormat="1" ht="30" x14ac:dyDescent="0.25">
      <c r="A49" s="142" t="s">
        <v>237</v>
      </c>
      <c r="B49" s="143">
        <v>43008</v>
      </c>
      <c r="C49" s="42"/>
      <c r="D49" s="44" t="s">
        <v>159</v>
      </c>
      <c r="E49" s="10" t="s">
        <v>157</v>
      </c>
      <c r="F49" s="10" t="s">
        <v>158</v>
      </c>
      <c r="G49" s="10" t="s">
        <v>160</v>
      </c>
      <c r="H49" s="76" t="s">
        <v>148</v>
      </c>
      <c r="I49" s="113" t="s">
        <v>257</v>
      </c>
    </row>
    <row r="50" spans="1:10" x14ac:dyDescent="0.25">
      <c r="A50" s="59" t="s">
        <v>235</v>
      </c>
      <c r="B50" s="99">
        <v>43017</v>
      </c>
      <c r="C50" s="42"/>
      <c r="D50" s="44">
        <v>0.75</v>
      </c>
      <c r="E50" s="10" t="s">
        <v>64</v>
      </c>
      <c r="F50" s="10" t="s">
        <v>62</v>
      </c>
      <c r="G50" s="10" t="s">
        <v>63</v>
      </c>
      <c r="H50" s="76" t="s">
        <v>60</v>
      </c>
      <c r="I50" s="113" t="s">
        <v>257</v>
      </c>
      <c r="J50" s="119"/>
    </row>
    <row r="51" spans="1:10" s="119" customFormat="1" ht="14.25" customHeight="1" x14ac:dyDescent="0.25">
      <c r="A51" s="59" t="s">
        <v>237</v>
      </c>
      <c r="B51" s="99">
        <v>43029</v>
      </c>
      <c r="C51" s="45"/>
      <c r="D51" s="44">
        <v>0.75</v>
      </c>
      <c r="E51" s="10" t="s">
        <v>71</v>
      </c>
      <c r="F51" s="10" t="s">
        <v>41</v>
      </c>
      <c r="G51" s="10" t="s">
        <v>73</v>
      </c>
      <c r="H51" s="76" t="s">
        <v>70</v>
      </c>
      <c r="I51" s="118" t="s">
        <v>260</v>
      </c>
      <c r="J51"/>
    </row>
    <row r="52" spans="1:10" s="119" customFormat="1" ht="15" customHeight="1" x14ac:dyDescent="0.25">
      <c r="A52" s="126" t="s">
        <v>237</v>
      </c>
      <c r="B52" s="99">
        <v>43036</v>
      </c>
      <c r="C52" s="42"/>
      <c r="D52" s="44">
        <v>0.75</v>
      </c>
      <c r="E52" s="10" t="s">
        <v>121</v>
      </c>
      <c r="F52" s="10" t="s">
        <v>41</v>
      </c>
      <c r="G52" s="10" t="s">
        <v>122</v>
      </c>
      <c r="H52" s="76" t="s">
        <v>123</v>
      </c>
      <c r="I52" s="113" t="s">
        <v>257</v>
      </c>
    </row>
    <row r="53" spans="1:10" ht="15" customHeight="1" x14ac:dyDescent="0.25">
      <c r="A53" s="59" t="s">
        <v>235</v>
      </c>
      <c r="B53" s="99">
        <v>43059</v>
      </c>
      <c r="C53" s="42"/>
      <c r="D53" s="44">
        <v>0.875</v>
      </c>
      <c r="E53" s="10" t="s">
        <v>88</v>
      </c>
      <c r="F53" s="10" t="s">
        <v>89</v>
      </c>
      <c r="G53" s="10" t="s">
        <v>246</v>
      </c>
      <c r="H53" s="76" t="s">
        <v>91</v>
      </c>
      <c r="I53" s="113" t="s">
        <v>257</v>
      </c>
      <c r="J53" s="119"/>
    </row>
    <row r="54" spans="1:10" ht="30" x14ac:dyDescent="0.25">
      <c r="A54" s="123" t="s">
        <v>244</v>
      </c>
      <c r="B54" s="99"/>
      <c r="C54" s="42"/>
      <c r="D54" s="44" t="s">
        <v>72</v>
      </c>
      <c r="E54" s="10" t="s">
        <v>135</v>
      </c>
      <c r="F54" s="10" t="s">
        <v>245</v>
      </c>
      <c r="G54" s="10" t="s">
        <v>136</v>
      </c>
      <c r="H54" s="76" t="s">
        <v>134</v>
      </c>
      <c r="I54" s="113" t="s">
        <v>257</v>
      </c>
    </row>
    <row r="55" spans="1:10" ht="45" x14ac:dyDescent="0.25">
      <c r="A55" s="130" t="s">
        <v>241</v>
      </c>
      <c r="B55" s="131">
        <v>42472</v>
      </c>
      <c r="C55" s="42" t="s">
        <v>111</v>
      </c>
      <c r="D55" s="44">
        <v>0.86458333333333337</v>
      </c>
      <c r="E55" s="10" t="s">
        <v>251</v>
      </c>
      <c r="F55" s="10" t="s">
        <v>41</v>
      </c>
      <c r="G55" s="10" t="s">
        <v>63</v>
      </c>
      <c r="H55" s="76" t="s">
        <v>113</v>
      </c>
      <c r="I55" s="113" t="s">
        <v>257</v>
      </c>
    </row>
    <row r="56" spans="1:10" ht="29.25" customHeight="1" x14ac:dyDescent="0.25">
      <c r="A56" s="130" t="s">
        <v>240</v>
      </c>
      <c r="B56" s="131">
        <v>42823</v>
      </c>
      <c r="C56" s="42" t="s">
        <v>111</v>
      </c>
      <c r="D56" s="44">
        <v>0.86458333333333337</v>
      </c>
      <c r="E56" s="10" t="s">
        <v>304</v>
      </c>
      <c r="F56" s="10" t="s">
        <v>253</v>
      </c>
      <c r="G56" s="10" t="s">
        <v>254</v>
      </c>
      <c r="H56" s="76" t="s">
        <v>113</v>
      </c>
      <c r="I56" s="113" t="s">
        <v>257</v>
      </c>
    </row>
    <row r="57" spans="1:10" ht="30" x14ac:dyDescent="0.25">
      <c r="A57" s="130"/>
      <c r="B57" s="131"/>
      <c r="C57" s="42" t="s">
        <v>111</v>
      </c>
      <c r="D57" s="44">
        <v>0.86458333333333337</v>
      </c>
      <c r="E57" s="10" t="s">
        <v>255</v>
      </c>
      <c r="F57" s="10" t="s">
        <v>41</v>
      </c>
      <c r="G57" s="10" t="s">
        <v>238</v>
      </c>
      <c r="H57" s="76" t="s">
        <v>113</v>
      </c>
      <c r="I57" s="113" t="s">
        <v>257</v>
      </c>
    </row>
    <row r="58" spans="1:10" ht="30" x14ac:dyDescent="0.25">
      <c r="A58" s="59" t="s">
        <v>241</v>
      </c>
      <c r="B58" s="99">
        <v>42846</v>
      </c>
      <c r="C58" s="42" t="s">
        <v>117</v>
      </c>
      <c r="D58" s="44">
        <v>0.875</v>
      </c>
      <c r="E58" s="10" t="s">
        <v>124</v>
      </c>
      <c r="F58" s="10" t="s">
        <v>41</v>
      </c>
      <c r="G58" s="10" t="s">
        <v>126</v>
      </c>
      <c r="H58" s="76" t="s">
        <v>127</v>
      </c>
      <c r="I58" s="113" t="s">
        <v>257</v>
      </c>
    </row>
    <row r="59" spans="1:10" ht="60" x14ac:dyDescent="0.25">
      <c r="A59" s="59"/>
      <c r="B59" s="99"/>
      <c r="C59" s="42" t="s">
        <v>130</v>
      </c>
      <c r="D59" s="44" t="s">
        <v>72</v>
      </c>
      <c r="E59" s="10" t="s">
        <v>128</v>
      </c>
      <c r="F59" s="10" t="s">
        <v>129</v>
      </c>
      <c r="G59" s="10" t="s">
        <v>131</v>
      </c>
      <c r="H59" s="76" t="s">
        <v>133</v>
      </c>
      <c r="I59" s="113" t="s">
        <v>257</v>
      </c>
    </row>
    <row r="60" spans="1:10" x14ac:dyDescent="0.25">
      <c r="A60" s="59" t="s">
        <v>250</v>
      </c>
      <c r="B60" s="99"/>
      <c r="C60" s="42"/>
      <c r="D60" s="44" t="s">
        <v>77</v>
      </c>
      <c r="E60" s="10" t="s">
        <v>76</v>
      </c>
      <c r="F60" s="10" t="s">
        <v>29</v>
      </c>
      <c r="G60" s="10" t="s">
        <v>63</v>
      </c>
      <c r="H60" s="76" t="s">
        <v>70</v>
      </c>
      <c r="I60" s="113" t="s">
        <v>257</v>
      </c>
    </row>
    <row r="61" spans="1:10" ht="45" x14ac:dyDescent="0.25">
      <c r="A61" s="59"/>
      <c r="B61" s="99"/>
      <c r="C61" s="42" t="s">
        <v>177</v>
      </c>
      <c r="D61" s="44" t="s">
        <v>178</v>
      </c>
      <c r="E61" s="10" t="s">
        <v>176</v>
      </c>
      <c r="F61" s="10" t="s">
        <v>97</v>
      </c>
      <c r="G61" s="10" t="s">
        <v>179</v>
      </c>
      <c r="H61" s="76" t="s">
        <v>181</v>
      </c>
      <c r="I61" s="113" t="s">
        <v>257</v>
      </c>
    </row>
    <row r="62" spans="1:10" ht="45" x14ac:dyDescent="0.25">
      <c r="A62" s="59"/>
      <c r="B62" s="99"/>
      <c r="C62" s="42" t="s">
        <v>83</v>
      </c>
      <c r="D62" s="44" t="s">
        <v>72</v>
      </c>
      <c r="E62" s="10" t="s">
        <v>87</v>
      </c>
      <c r="F62" s="10" t="s">
        <v>82</v>
      </c>
      <c r="G62" s="10" t="s">
        <v>84</v>
      </c>
      <c r="H62" s="76" t="s">
        <v>86</v>
      </c>
      <c r="I62" s="113" t="s">
        <v>257</v>
      </c>
    </row>
    <row r="63" spans="1:10" x14ac:dyDescent="0.25">
      <c r="A63" s="59"/>
      <c r="B63" s="99"/>
      <c r="C63" s="42" t="s">
        <v>114</v>
      </c>
      <c r="D63" s="44"/>
      <c r="E63" s="10" t="s">
        <v>190</v>
      </c>
      <c r="F63" s="10" t="s">
        <v>29</v>
      </c>
      <c r="G63" s="10" t="s">
        <v>191</v>
      </c>
      <c r="H63" s="76" t="s">
        <v>193</v>
      </c>
      <c r="I63" s="113" t="s">
        <v>257</v>
      </c>
    </row>
    <row r="64" spans="1:10" x14ac:dyDescent="0.25">
      <c r="A64" s="59"/>
      <c r="B64" s="99"/>
      <c r="C64" s="42" t="s">
        <v>195</v>
      </c>
      <c r="D64" s="44" t="s">
        <v>75</v>
      </c>
      <c r="E64" s="10" t="s">
        <v>194</v>
      </c>
      <c r="F64" s="10" t="s">
        <v>41</v>
      </c>
      <c r="G64" s="10" t="s">
        <v>191</v>
      </c>
      <c r="H64" s="76" t="s">
        <v>193</v>
      </c>
      <c r="I64" s="113" t="s">
        <v>257</v>
      </c>
    </row>
    <row r="65" spans="1:9" x14ac:dyDescent="0.25">
      <c r="A65" s="59"/>
      <c r="B65" s="99"/>
      <c r="C65" s="42" t="s">
        <v>172</v>
      </c>
      <c r="D65" s="44" t="s">
        <v>198</v>
      </c>
      <c r="E65" s="10" t="s">
        <v>196</v>
      </c>
      <c r="F65" s="10" t="s">
        <v>197</v>
      </c>
      <c r="G65" s="10" t="s">
        <v>199</v>
      </c>
      <c r="H65" s="76" t="s">
        <v>193</v>
      </c>
      <c r="I65" s="113" t="s">
        <v>257</v>
      </c>
    </row>
    <row r="66" spans="1:9" x14ac:dyDescent="0.25">
      <c r="A66" s="59"/>
      <c r="B66" s="99"/>
      <c r="C66" s="42" t="s">
        <v>147</v>
      </c>
      <c r="D66" s="44" t="s">
        <v>75</v>
      </c>
      <c r="E66" s="137" t="s">
        <v>201</v>
      </c>
      <c r="F66" s="10" t="s">
        <v>41</v>
      </c>
      <c r="G66" s="10" t="s">
        <v>199</v>
      </c>
      <c r="H66" s="76" t="s">
        <v>193</v>
      </c>
      <c r="I66" s="113" t="s">
        <v>257</v>
      </c>
    </row>
    <row r="67" spans="1:9" ht="30" x14ac:dyDescent="0.25">
      <c r="A67" s="59"/>
      <c r="B67" s="99"/>
      <c r="C67" s="42" t="s">
        <v>204</v>
      </c>
      <c r="D67" s="44" t="s">
        <v>75</v>
      </c>
      <c r="E67" s="10" t="s">
        <v>202</v>
      </c>
      <c r="F67" s="10" t="s">
        <v>203</v>
      </c>
      <c r="G67" s="10" t="s">
        <v>205</v>
      </c>
      <c r="H67" s="76" t="s">
        <v>193</v>
      </c>
      <c r="I67" s="113" t="s">
        <v>257</v>
      </c>
    </row>
    <row r="68" spans="1:9" ht="30" x14ac:dyDescent="0.25">
      <c r="A68" s="59"/>
      <c r="B68" s="99"/>
      <c r="C68" s="42" t="s">
        <v>147</v>
      </c>
      <c r="D68" s="47"/>
      <c r="E68" s="19" t="s">
        <v>146</v>
      </c>
      <c r="F68" s="19" t="s">
        <v>221</v>
      </c>
      <c r="G68" s="19"/>
      <c r="H68" s="76" t="s">
        <v>148</v>
      </c>
    </row>
    <row r="69" spans="1:9" x14ac:dyDescent="0.25">
      <c r="A69" s="59"/>
      <c r="B69" s="99"/>
      <c r="C69" s="42"/>
      <c r="D69" s="44"/>
      <c r="E69" s="10"/>
      <c r="F69" s="10"/>
      <c r="G69" s="10"/>
      <c r="H69" s="78"/>
    </row>
    <row r="70" spans="1:9" x14ac:dyDescent="0.25">
      <c r="A70" s="59"/>
      <c r="B70" s="99"/>
      <c r="C70" s="42"/>
      <c r="D70" s="44"/>
      <c r="E70" s="57"/>
      <c r="F70" s="10"/>
      <c r="G70" s="10"/>
      <c r="H70" s="78"/>
    </row>
    <row r="71" spans="1:9" x14ac:dyDescent="0.25">
      <c r="A71" s="59"/>
      <c r="B71" s="99"/>
      <c r="C71" s="42"/>
      <c r="D71" s="44"/>
      <c r="E71" s="57"/>
      <c r="F71" s="10"/>
      <c r="G71" s="10"/>
      <c r="H71" s="78"/>
    </row>
    <row r="72" spans="1:9" ht="18.75" x14ac:dyDescent="0.25">
      <c r="A72" s="59"/>
      <c r="B72" s="99"/>
      <c r="C72" s="42"/>
      <c r="D72" s="44"/>
      <c r="E72"/>
      <c r="F72" s="10"/>
      <c r="G72" s="10"/>
      <c r="H72" s="77"/>
    </row>
    <row r="73" spans="1:9" x14ac:dyDescent="0.25">
      <c r="A73" s="59"/>
      <c r="B73" s="99"/>
      <c r="C73" s="42"/>
      <c r="D73" s="44"/>
      <c r="E73" s="10"/>
      <c r="F73" s="10"/>
      <c r="G73" s="10"/>
      <c r="H73" s="78"/>
    </row>
    <row r="74" spans="1:9" ht="23.25" x14ac:dyDescent="0.25">
      <c r="A74" s="59"/>
      <c r="B74" s="99"/>
      <c r="C74" s="42"/>
      <c r="D74" s="44"/>
      <c r="E74" s="140"/>
      <c r="F74" s="10"/>
      <c r="G74" s="10"/>
      <c r="H74" s="79"/>
    </row>
  </sheetData>
  <sortState ref="A3:J53">
    <sortCondition ref="B3:B53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riassuntivo</vt:lpstr>
      <vt:lpstr>calendario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2016-10-17T19:33:23Z</cp:lastPrinted>
  <dcterms:created xsi:type="dcterms:W3CDTF">2015-09-24T16:39:32Z</dcterms:created>
  <dcterms:modified xsi:type="dcterms:W3CDTF">2016-11-19T11:42:09Z</dcterms:modified>
</cp:coreProperties>
</file>